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ATA\CEO Expenses\"/>
    </mc:Choice>
  </mc:AlternateContent>
  <bookViews>
    <workbookView xWindow="0" yWindow="0" windowWidth="19200" windowHeight="13725" firstSheet="1" activeTab="1"/>
  </bookViews>
  <sheets>
    <sheet name="Guidance for agencies" sheetId="5" r:id="rId1"/>
    <sheet name="Summary and sign-off" sheetId="13" r:id="rId2"/>
    <sheet name="Chart1" sheetId="14" state="hidden" r:id="rId3"/>
    <sheet name="Travel" sheetId="1" r:id="rId4"/>
    <sheet name="Hospitality" sheetId="2" r:id="rId5"/>
    <sheet name="All other expenses" sheetId="3" r:id="rId6"/>
    <sheet name="Gifts and benefits" sheetId="4" r:id="rId7"/>
  </sheets>
  <definedNames>
    <definedName name="_xlnm.Print_Area" localSheetId="5">'All other expenses'!$A$1:$E$35</definedName>
    <definedName name="_xlnm.Print_Area" localSheetId="6">'Gifts and benefits'!$A$1:$F$30</definedName>
    <definedName name="_xlnm.Print_Area" localSheetId="0">'Guidance for agencies'!$A$1:$A$58</definedName>
    <definedName name="_xlnm.Print_Area" localSheetId="4">Hospitality!$A$1:$E$32</definedName>
    <definedName name="_xlnm.Print_Area" localSheetId="1">'Summary and sign-off'!$A$1:$F$23</definedName>
    <definedName name="_xlnm.Print_Area" localSheetId="3">Travel!$A$1:$E$193</definedName>
  </definedNames>
  <calcPr calcId="152511"/>
</workbook>
</file>

<file path=xl/calcChain.xml><?xml version="1.0" encoding="utf-8"?>
<calcChain xmlns="http://schemas.openxmlformats.org/spreadsheetml/2006/main">
  <c r="D19" i="4" l="1"/>
  <c r="C29" i="3"/>
  <c r="C25" i="2"/>
  <c r="C152" i="1"/>
  <c r="C182" i="1"/>
  <c r="C17" i="1"/>
  <c r="B6" i="13" l="1"/>
  <c r="E59" i="13"/>
  <c r="C59" i="13"/>
  <c r="C21" i="4"/>
  <c r="C20" i="4"/>
  <c r="B59" i="13" l="1"/>
  <c r="B58" i="13"/>
  <c r="D58" i="13"/>
  <c r="B57" i="13"/>
  <c r="D57" i="13"/>
  <c r="D56" i="13"/>
  <c r="B56" i="13"/>
  <c r="D55" i="13"/>
  <c r="B55" i="13"/>
  <c r="D54" i="13"/>
  <c r="B54" i="13"/>
  <c r="B2" i="4"/>
  <c r="B3" i="4"/>
  <c r="B2" i="3"/>
  <c r="B3" i="3"/>
  <c r="B2" i="2"/>
  <c r="B3" i="2"/>
  <c r="F57" i="13" l="1"/>
  <c r="D25" i="2" s="1"/>
  <c r="F59" i="13"/>
  <c r="E19" i="4" s="1"/>
  <c r="F58" i="13"/>
  <c r="D29" i="3" s="1"/>
  <c r="F56" i="13"/>
  <c r="D182" i="1" s="1"/>
  <c r="F55" i="13"/>
  <c r="D152" i="1" s="1"/>
  <c r="F54" i="13"/>
  <c r="D17" i="1" s="1"/>
  <c r="C13" i="13"/>
  <c r="C12" i="13"/>
  <c r="C11" i="13"/>
  <c r="C16" i="13" l="1"/>
  <c r="C17" i="13"/>
  <c r="B5" i="4" l="1"/>
  <c r="B4" i="4"/>
  <c r="B5" i="3"/>
  <c r="B4" i="3"/>
  <c r="B5" i="2"/>
  <c r="B4" i="2"/>
  <c r="B5" i="1"/>
  <c r="B4" i="1"/>
  <c r="C15" i="13" l="1"/>
  <c r="F12" i="13" l="1"/>
  <c r="C19" i="4"/>
  <c r="F11" i="13" s="1"/>
  <c r="F13" i="13" l="1"/>
  <c r="B182" i="1"/>
  <c r="B17" i="13" s="1"/>
  <c r="B152" i="1"/>
  <c r="B16" i="13" s="1"/>
  <c r="B17" i="1"/>
  <c r="B15" i="13" s="1"/>
  <c r="B29" i="3" l="1"/>
  <c r="B13" i="13" s="1"/>
  <c r="B25" i="2"/>
  <c r="B12" i="13" s="1"/>
  <c r="B11" i="13" l="1"/>
  <c r="B184"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0" authorId="0" shapeId="0">
      <text>
        <r>
          <rPr>
            <sz val="9"/>
            <color indexed="81"/>
            <rFont val="Tahoma"/>
            <family val="2"/>
          </rPr>
          <t xml:space="preserve">
Insert additional rows as needed:
- 'right click' on a row number (left of screen)
- select 'Insert' (this will insert a row above it)
</t>
        </r>
      </text>
    </comment>
    <comment ref="A155"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<sst xmlns="http://schemas.openxmlformats.org/spreadsheetml/2006/main" count="594" uniqueCount="270">
  <si>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</si>
  <si>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</si>
  <si>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</si>
  <si>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</si>
  <si>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</si>
  <si>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</si>
  <si>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</si>
  <si>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</si>
  <si>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</si>
  <si>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</si>
  <si>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</si>
  <si>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</si>
  <si>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</si>
  <si>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</si>
  <si>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</si>
  <si>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</si>
  <si>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</si>
  <si>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</si>
  <si>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</si>
  <si>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</si>
  <si>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</si>
  <si>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</si>
  <si>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</si>
  <si>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</si>
  <si>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</si>
  <si>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</si>
  <si>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</si>
  <si>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</si>
  <si>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</si>
  <si>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</si>
  <si>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</si>
  <si>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</si>
  <si>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</si>
  <si>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</si>
  <si>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</si>
  <si>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</si>
  <si>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</si>
  <si>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</si>
  <si>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</si>
  <si>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</si>
  <si>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</si>
  <si>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</si>
  <si>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</si>
  <si>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</si>
  <si>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</si>
  <si>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</si>
  <si>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</si>
  <si>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</si>
  <si>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</si>
  <si>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</si>
  <si>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</si>
  <si>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</si>
  <si>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</si>
  <si>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</si>
  <si>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</si>
  <si>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</si>
  <si>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</si>
  <si>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</si>
  <si>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</si>
  <si>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</si>
  <si>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</si>
  <si>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</si>
  <si>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</si>
  <si>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</si>
  <si>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</si>
  <si>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</si>
  <si>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</si>
  <si>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</si>
  <si>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</si>
  <si>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</si>
  <si>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</si>
  <si>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</si>
  <si>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</si>
  <si>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</si>
  <si>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</si>
  <si>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</si>
  <si>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</si>
  <si>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</si>
  <si>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</si>
  <si>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</si>
  <si>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</si>
  <si>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</si>
  <si>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</si>
  <si>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</si>
  <si>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</si>
  <si>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</si>
  <si>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</si>
  <si>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</si>
  <si>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</si>
  <si>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</si>
  <si>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</si>
  <si>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</si>
  <si>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</si>
  <si>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</si>
  <si>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</si>
  <si>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</si>
  <si>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</si>
  <si>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</si>
  <si>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</si>
  <si>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</si>
  <si>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</si>
  <si>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</si>
  <si>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</si>
  <si>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</si>
  <si>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</si>
  <si>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</si>
  <si>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</si>
  <si>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</si>
  <si>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</si>
  <si>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</si>
  <si>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</si>
  <si>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</si>
  <si>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</si>
  <si>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</si>
  <si>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</si>
  <si>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</si>
  <si>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</si>
  <si>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</si>
  <si>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</si>
  <si>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</si>
  <si>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</si>
  <si>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</si>
  <si>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</si>
  <si>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</si>
  <si>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</si>
  <si>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</si>
  <si>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</si>
  <si>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</si>
  <si>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</si>
  <si>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</si>
  <si>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</si>
  <si>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</si>
  <si>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</si>
  <si>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</si>
  <si>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</si>
  <si>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</si>
  <si>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</si>
  <si>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</si>
  <si>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</si>
  <si>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</si>
  <si>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</si>
  <si>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</si>
  <si>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</si>
  <si>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</si>
  <si>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</si>
  <si>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</si>
  <si>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</si>
  <si>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</si>
  <si>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</si>
  <si>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</si>
  <si>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</si>
  <si>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</si>
  <si>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</si>
  <si>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</si>
  <si>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</si>
  <si>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</si>
  <si>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</si>
  <si>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</si>
  <si>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</si>
  <si>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</si>
  <si>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</si>
  <si>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</si>
  <si>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</si>
  <si>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</si>
  <si>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</si>
  <si>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</si>
  <si>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</si>
  <si>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</si>
  <si>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Hawke's Bay District Health Boad</t>
  </si>
  <si>
    <t>Kevin Snee</t>
  </si>
  <si>
    <t>1.  Central Region CEOs</t>
  </si>
  <si>
    <t>Return airfares</t>
  </si>
  <si>
    <t>Wellington</t>
  </si>
  <si>
    <t>Central Region CEOs</t>
  </si>
  <si>
    <t>NZHP Shareholders Day</t>
  </si>
  <si>
    <t>2.  Joint Regional Governance Group/CEOs</t>
  </si>
  <si>
    <t>Taxi fare</t>
  </si>
  <si>
    <t>Taxi fares</t>
  </si>
  <si>
    <t>Accommodation / Meal</t>
  </si>
  <si>
    <t>Accommodation / Meals</t>
  </si>
  <si>
    <t xml:space="preserve">Accommodation / Meal </t>
  </si>
  <si>
    <t>Accommodation</t>
  </si>
  <si>
    <t>Hawke's Bay District Health Board</t>
  </si>
  <si>
    <t>Airport parking</t>
  </si>
  <si>
    <t>Hawke's Bay airport</t>
  </si>
  <si>
    <t>DHB Procurement Leads Workshop</t>
  </si>
  <si>
    <t>General Medical Council, United Kingdom</t>
  </si>
  <si>
    <t>Annual Retention Fee</t>
  </si>
  <si>
    <t>eMental Health Expert Forum (did not attend - refunded less cancellation fee)</t>
  </si>
  <si>
    <t>Cancellation fee</t>
  </si>
  <si>
    <t>Institute of Directors</t>
  </si>
  <si>
    <t>Annual Subscription Fee</t>
  </si>
  <si>
    <t>Auckland</t>
  </si>
  <si>
    <t>Safe 365 Awards (did not attend due to sickness - no refund due to last minute cancellation</t>
  </si>
  <si>
    <t>Te Taiwhenua o Heretaunga</t>
  </si>
  <si>
    <t xml:space="preserve">Dinner with delegation from South Central Foundation, Alaska and Te Taiwhenua o Heretaunga </t>
  </si>
  <si>
    <t>Phone and data costs</t>
  </si>
  <si>
    <t>Intersector meeting</t>
  </si>
  <si>
    <t>Napier</t>
  </si>
  <si>
    <t>Lunch meeting</t>
  </si>
  <si>
    <t>Hastings</t>
  </si>
  <si>
    <t>Central Hawke's Bay Community Reference Group</t>
  </si>
  <si>
    <t>Central Hawke's Bay</t>
  </si>
  <si>
    <t>Filming for Hawke's Bay DHB's Clinical Services Plan</t>
  </si>
  <si>
    <t>1.  Meeting with Napier Member of Parliament                                                         2.  Meeting with Local Authority</t>
  </si>
  <si>
    <t>Attend Powhiri for delegation from South Central Foundation</t>
  </si>
  <si>
    <t>Training</t>
  </si>
  <si>
    <t>Taupo</t>
  </si>
  <si>
    <t>Two-Day Strategic Planning Day for Executive Management Team</t>
  </si>
  <si>
    <t>Central Cancer Network Working Group</t>
  </si>
  <si>
    <t>Matariki Executive Steering Group</t>
  </si>
  <si>
    <t>Community Pharmacy Expert Advisory Group</t>
  </si>
  <si>
    <t>Joint Procurement Authority</t>
  </si>
  <si>
    <t>1.  National DHB CEOs</t>
  </si>
  <si>
    <t>2.  Central Region CEOs</t>
  </si>
  <si>
    <t>PHARMAC/DHB Strategic Partnership Group</t>
  </si>
  <si>
    <t>3.  Joint DHB Chairs&amp; CEOs (9/5/19)</t>
  </si>
  <si>
    <t>2.  NZHP DHB CEO Sponsors Forum (9 August)</t>
  </si>
  <si>
    <t>3.  NZHP and Procurement CEO Sponsors (10 August)</t>
  </si>
  <si>
    <t>2.  DHB/PHARMAC Strategic Partnership Group (13 June)</t>
  </si>
  <si>
    <t>3.  ASMS National Joint Consultative Committee (14 June)</t>
  </si>
  <si>
    <t>1.  National DHB CEOs (13 June)</t>
  </si>
  <si>
    <t>1.  National DHB CEOs (9 August)</t>
  </si>
  <si>
    <t>1.  National DHB CEO Sponsors Forum (9 August)</t>
  </si>
  <si>
    <t>1.  National DHB CEOs (12 September)</t>
  </si>
  <si>
    <t>3.  DHB Chairs and CEOs (13 September)</t>
  </si>
  <si>
    <t>2.  Launch of The Federation of Primary Health Aotearoa New Zealand                    (12 September)</t>
  </si>
  <si>
    <t>2.  Launch of The Federation of Primary Health Aotearoa New Zealand                     (12 September)</t>
  </si>
  <si>
    <t>2.  Launch of The Federation of Primary Health Aotearoa New Zealand                      (12 September)</t>
  </si>
  <si>
    <t>1.  National DHB CEOs (11 October)</t>
  </si>
  <si>
    <t>2.  NZHP DHB CEO Sponsors (11 October)</t>
  </si>
  <si>
    <t>3.  National Joint Consultation Committee (12 October)</t>
  </si>
  <si>
    <t>1.  National DHB CEOs/NZHP Workshop (7 November)</t>
  </si>
  <si>
    <t>2.  National DHB CEOs (8 November)</t>
  </si>
  <si>
    <t xml:space="preserve">Cancer Care Conference (2 days) </t>
  </si>
  <si>
    <t>1.  Meeting with Minister of Health (10 April)</t>
  </si>
  <si>
    <t>2.  National DHB CEOs (11 April)</t>
  </si>
  <si>
    <t>1.  Central Region CEOs (8 May)</t>
  </si>
  <si>
    <t>2.  National DHB CEOs (8 &amp; 9 May)</t>
  </si>
  <si>
    <t>.</t>
  </si>
  <si>
    <t>Mileage reimbursement</t>
  </si>
  <si>
    <t>1 July 2018 to 30 June 2019</t>
  </si>
  <si>
    <t>Welcome for new CEO, Hastings District Council</t>
  </si>
  <si>
    <t>Executive Management Team Off-Site meeting</t>
  </si>
  <si>
    <t>Palmerston North</t>
  </si>
  <si>
    <t>Present at Mayoral Forum</t>
  </si>
  <si>
    <t>Te Awa Winery</t>
  </si>
  <si>
    <t>Lunch meeting with Hardy Group</t>
  </si>
  <si>
    <t>Meeting with Datacom Leadership Team</t>
  </si>
  <si>
    <t>Greenmeadows</t>
  </si>
  <si>
    <t xml:space="preserve">Meeting with City Medical </t>
  </si>
  <si>
    <t>ASMS Conference</t>
  </si>
  <si>
    <t>Accommodation and meal</t>
  </si>
  <si>
    <t>National DHB CEOs and PHARMAC (Workshop) - CFO attended as CEO's delegate</t>
  </si>
  <si>
    <t>Travel to and from Airport (includes $31.92 when CFO attended meeting as CEO's delegate)</t>
  </si>
  <si>
    <t>Dinner with Datacom Leadership Team</t>
  </si>
  <si>
    <t>Datacom</t>
  </si>
  <si>
    <t>No travel to disclose</t>
  </si>
  <si>
    <t>No hospitality to disclose</t>
  </si>
  <si>
    <t xml:space="preserve">National DHB CEOs and PHARMAC (Workshop) - as above </t>
  </si>
  <si>
    <t>National DHB CEOs and PHARMAC (Workshop) - as above</t>
  </si>
  <si>
    <t>3.  Joint DHB Chairs &amp; CEOs (9 May)</t>
  </si>
  <si>
    <t xml:space="preserve">Meeting with Ministry of Health </t>
  </si>
  <si>
    <t>Meeting with Ministry of Health</t>
  </si>
  <si>
    <t>Attend Conference (South Central Foundation)</t>
  </si>
  <si>
    <t>Waipatu Marae, Hastings</t>
  </si>
  <si>
    <t>Faculty of Public Health</t>
  </si>
  <si>
    <t>Professional Membership Fee</t>
  </si>
  <si>
    <t>Kevin Atkinson, Board Chair</t>
  </si>
  <si>
    <t>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</si>
</sst>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11" borderId="4" xfId="0" applyFont="1" applyFill="1" applyBorder="1" applyAlignment="1" applyProtection="1">
      <alignment vertical="center" wrapText="1"/>
      <protection locked="0"/>
    </xf>
    <xf numFmtId="0" fontId="0" fillId="11" borderId="0" xfId="0" applyFill="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Travel!$A$11:$D$11</c:f>
              <c:strCache>
                <c:ptCount val="4"/>
                <c:pt idx="0">
                  <c:v>Date(s)*</c:v>
                </c:pt>
                <c:pt idx="1">
                  <c:v>Cost in NZ$**</c:v>
                </c:pt>
                <c:pt idx="2">
                  <c:v>Purpose of travel
(e.g. attending XYZ conference for 3 days)***</c:v>
                </c:pt>
                <c:pt idx="3">
                  <c:v>Type of expense
(e.g. hotel, airfares, taxis, meals &amp; for how many people)</c:v>
                </c:pt>
              </c:strCache>
            </c:strRef>
          </c:tx>
          <c:spPr>
            <a:solidFill>
              <a:schemeClr val="accent1"/>
            </a:solidFill>
            <a:ln>
              <a:noFill/>
            </a:ln>
            <a:effectLst/>
          </c:spPr>
          <c:invertIfNegative val="0"/>
          <c:cat>
            <c:numRef>
              <c:f>Travel!$E$1:$E$10</c:f>
              <c:numCache>
                <c:formatCode>[$-1409]d\ mmmm\ yyyy;@</c:formatCode>
                <c:ptCount val="10"/>
              </c:numCache>
            </c:numRef>
          </c:cat>
          <c:val>
            <c:numRef>
              <c:f>Travel!$E$11</c:f>
              <c:numCache>
                <c:formatCode>General</c:formatCode>
                <c:ptCount val="1"/>
                <c:pt idx="0">
                  <c:v>0</c:v>
                </c:pt>
              </c:numCache>
            </c:numRef>
          </c:val>
        </c:ser>
        <c:dLbls>
          <c:showLegendKey val="0"/>
          <c:showVal val="0"/>
          <c:showCatName val="0"/>
          <c:showSerName val="0"/>
          <c:showPercent val="0"/>
          <c:showBubbleSize val="0"/>
        </c:dLbls>
        <c:gapWidth val="219"/>
        <c:overlap val="-27"/>
        <c:axId val="232078680"/>
        <c:axId val="232077112"/>
      </c:barChart>
      <c:catAx>
        <c:axId val="23207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077112"/>
        <c:crosses val="autoZero"/>
        <c:auto val="1"/>
        <c:lblAlgn val="ctr"/>
        <c:lblOffset val="100"/>
        <c:noMultiLvlLbl val="0"/>
      </c:catAx>
      <c:valAx>
        <c:axId val="232077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2078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theme="3" tint="0.39997558519241921"/>
  </sheetPr>
  <sheetViews>
    <sheetView zoomScale="11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13"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17" sqref="G1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1" t="s">
        <v>98</v>
      </c>
      <c r="B1" s="161"/>
      <c r="C1" s="161"/>
      <c r="D1" s="161"/>
      <c r="E1" s="161"/>
      <c r="F1" s="161"/>
      <c r="G1" s="48"/>
      <c r="H1" s="48"/>
      <c r="I1" s="48"/>
      <c r="J1" s="48"/>
      <c r="K1" s="48"/>
    </row>
    <row r="2" spans="1:11" ht="21" customHeight="1" x14ac:dyDescent="0.2">
      <c r="A2" s="4" t="s">
        <v>2</v>
      </c>
      <c r="B2" s="162" t="s">
        <v>182</v>
      </c>
      <c r="C2" s="162"/>
      <c r="D2" s="162"/>
      <c r="E2" s="162"/>
      <c r="F2" s="162"/>
      <c r="G2" s="48"/>
      <c r="H2" s="48"/>
      <c r="I2" s="48"/>
      <c r="J2" s="48"/>
      <c r="K2" s="48"/>
    </row>
    <row r="3" spans="1:11" ht="21" customHeight="1" x14ac:dyDescent="0.2">
      <c r="A3" s="4" t="s">
        <v>99</v>
      </c>
      <c r="B3" s="162" t="s">
        <v>169</v>
      </c>
      <c r="C3" s="162"/>
      <c r="D3" s="162"/>
      <c r="E3" s="162"/>
      <c r="F3" s="162"/>
      <c r="G3" s="48"/>
      <c r="H3" s="48"/>
      <c r="I3" s="48"/>
      <c r="J3" s="48"/>
      <c r="K3" s="48"/>
    </row>
    <row r="4" spans="1:11" ht="21" customHeight="1" x14ac:dyDescent="0.2">
      <c r="A4" s="4" t="s">
        <v>79</v>
      </c>
      <c r="B4" s="163">
        <v>43282</v>
      </c>
      <c r="C4" s="163"/>
      <c r="D4" s="163"/>
      <c r="E4" s="163"/>
      <c r="F4" s="163"/>
      <c r="G4" s="48"/>
      <c r="H4" s="48"/>
      <c r="I4" s="48"/>
      <c r="J4" s="48"/>
      <c r="K4" s="48"/>
    </row>
    <row r="5" spans="1:11" ht="21" customHeight="1" x14ac:dyDescent="0.2">
      <c r="A5" s="4" t="s">
        <v>80</v>
      </c>
      <c r="B5" s="163">
        <v>43646</v>
      </c>
      <c r="C5" s="163"/>
      <c r="D5" s="163"/>
      <c r="E5" s="163"/>
      <c r="F5" s="163"/>
      <c r="G5" s="48"/>
      <c r="H5" s="48"/>
      <c r="I5" s="48"/>
      <c r="J5" s="48"/>
      <c r="K5" s="48"/>
    </row>
    <row r="6" spans="1:11" ht="21" customHeight="1" x14ac:dyDescent="0.2">
      <c r="A6" s="4" t="s">
        <v>104</v>
      </c>
      <c r="B6" s="160" t="str">
        <f>IF(AND(Travel!B7&lt;&gt;A30,Hospitality!B7&lt;&gt;A30,'All other expenses'!B7&lt;&gt;A30,'Gifts and benefits'!B7&lt;&gt;A30),A31,IF(AND(Travel!B7=A30,Hospitality!B7=A30,'All other expenses'!B7=A30,'Gifts and benefits'!B7=A30),A33,A32))</f>
        <v>Data and totals checked on all sheets</v>
      </c>
      <c r="C6" s="160"/>
      <c r="D6" s="160"/>
      <c r="E6" s="160"/>
      <c r="F6" s="160"/>
      <c r="G6" s="36"/>
      <c r="H6" s="48"/>
      <c r="I6" s="48"/>
      <c r="J6" s="48"/>
      <c r="K6" s="48"/>
    </row>
    <row r="7" spans="1:11" ht="21" customHeight="1" x14ac:dyDescent="0.2">
      <c r="A7" s="4" t="s">
        <v>133</v>
      </c>
      <c r="B7" s="159" t="s">
        <v>63</v>
      </c>
      <c r="C7" s="159"/>
      <c r="D7" s="159"/>
      <c r="E7" s="159"/>
      <c r="F7" s="159"/>
      <c r="G7" s="36"/>
      <c r="H7" s="48"/>
      <c r="I7" s="48"/>
      <c r="J7" s="48"/>
      <c r="K7" s="48"/>
    </row>
    <row r="8" spans="1:11" ht="21" customHeight="1" x14ac:dyDescent="0.2">
      <c r="A8" s="4" t="s">
        <v>100</v>
      </c>
      <c r="B8" s="159" t="s">
        <v>268</v>
      </c>
      <c r="C8" s="159"/>
      <c r="D8" s="159"/>
      <c r="E8" s="159"/>
      <c r="F8" s="159"/>
      <c r="G8" s="36"/>
      <c r="H8" s="48"/>
      <c r="I8" s="48"/>
      <c r="J8" s="48"/>
      <c r="K8" s="48"/>
    </row>
    <row r="9" spans="1:11" ht="66.75" customHeight="1" x14ac:dyDescent="0.2">
      <c r="A9" s="158" t="s">
        <v>125</v>
      </c>
      <c r="B9" s="158"/>
      <c r="C9" s="158"/>
      <c r="D9" s="158"/>
      <c r="E9" s="158"/>
      <c r="F9" s="158"/>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14798.509999999997</v>
      </c>
      <c r="C11" s="107" t="str">
        <f>IF(Travel!B6="",A34,Travel!B6)</f>
        <v>Figures include GST (where applicable)</v>
      </c>
      <c r="D11" s="8"/>
      <c r="E11" s="11" t="s">
        <v>95</v>
      </c>
      <c r="F11" s="58">
        <f>'Gifts and benefits'!C19</f>
        <v>2</v>
      </c>
      <c r="G11" s="49"/>
      <c r="H11" s="49"/>
      <c r="I11" s="49"/>
      <c r="J11" s="49"/>
      <c r="K11" s="49"/>
    </row>
    <row r="12" spans="1:11" ht="27.75" customHeight="1" x14ac:dyDescent="0.2">
      <c r="A12" s="11" t="s">
        <v>12</v>
      </c>
      <c r="B12" s="99">
        <f>Hospitality!B25</f>
        <v>0</v>
      </c>
      <c r="C12" s="107" t="str">
        <f>IF(Hospitality!B6="",A34,Hospitality!B6)</f>
        <v>Figures include GST (where applicable)</v>
      </c>
      <c r="D12" s="8"/>
      <c r="E12" s="11" t="s">
        <v>96</v>
      </c>
      <c r="F12" s="58">
        <f>'Gifts and benefits'!C20</f>
        <v>2</v>
      </c>
      <c r="G12" s="49"/>
      <c r="H12" s="49"/>
      <c r="I12" s="49"/>
      <c r="J12" s="49"/>
      <c r="K12" s="49"/>
    </row>
    <row r="13" spans="1:11" ht="27.75" customHeight="1" x14ac:dyDescent="0.2">
      <c r="A13" s="11" t="s">
        <v>30</v>
      </c>
      <c r="B13" s="99">
        <f>'All other expenses'!B29</f>
        <v>1920.2600000000002</v>
      </c>
      <c r="C13" s="107" t="str">
        <f>IF('All other expenses'!B6="",A34,'All other expenses'!B6)</f>
        <v>Figures include GST (where applicable)</v>
      </c>
      <c r="D13" s="8"/>
      <c r="E13" s="11" t="s">
        <v>97</v>
      </c>
      <c r="F13" s="58">
        <f>'Gifts and benefits'!C21</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Travel!B17</f>
        <v>0</v>
      </c>
      <c r="C15" s="109" t="str">
        <f>C11</f>
        <v>Figures include GST (where applicable)</v>
      </c>
      <c r="D15" s="8"/>
      <c r="E15" s="8"/>
      <c r="F15" s="60"/>
      <c r="G15" s="48"/>
      <c r="H15" s="48"/>
      <c r="I15" s="48"/>
      <c r="J15" s="48"/>
      <c r="K15" s="48"/>
    </row>
    <row r="16" spans="1:11" ht="27.75" customHeight="1" x14ac:dyDescent="0.2">
      <c r="A16" s="12" t="s">
        <v>91</v>
      </c>
      <c r="B16" s="101">
        <f>Travel!B152</f>
        <v>13615.949999999997</v>
      </c>
      <c r="C16" s="109" t="str">
        <f>C11</f>
        <v>Figures include GST (where applicable)</v>
      </c>
      <c r="D16" s="61"/>
      <c r="E16" s="8"/>
      <c r="F16" s="62"/>
      <c r="G16" s="48"/>
      <c r="H16" s="48"/>
      <c r="I16" s="48"/>
      <c r="J16" s="48"/>
      <c r="K16" s="48"/>
    </row>
    <row r="17" spans="1:11" ht="27.75" customHeight="1" x14ac:dyDescent="0.2">
      <c r="A17" s="12" t="s">
        <v>46</v>
      </c>
      <c r="B17" s="101">
        <f>Travel!B182</f>
        <v>1182.5600000000002</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COUNT(Travel!B12:B16)</f>
        <v>0</v>
      </c>
      <c r="C54" s="134"/>
      <c r="D54" s="134">
        <f>COUNTIF(Travel!D12:D16,"*")</f>
        <v>0</v>
      </c>
      <c r="E54" s="135"/>
      <c r="F54" s="135" t="b">
        <f>MIN(B54,D54)=MAX(B54,D54)</f>
        <v>1</v>
      </c>
      <c r="G54" s="48"/>
      <c r="H54" s="48"/>
      <c r="I54" s="48"/>
      <c r="J54" s="48"/>
      <c r="K54" s="48"/>
    </row>
    <row r="55" spans="1:11" hidden="1" x14ac:dyDescent="0.2">
      <c r="A55" s="144" t="s">
        <v>111</v>
      </c>
      <c r="B55" s="134">
        <f>COUNT(Travel!B21:B151)</f>
        <v>68</v>
      </c>
      <c r="C55" s="134"/>
      <c r="D55" s="134">
        <f>COUNTIF(Travel!D21:D151,"*")</f>
        <v>69</v>
      </c>
      <c r="E55" s="135"/>
      <c r="F55" s="135" t="b">
        <f>MIN(B55,D55)=MAX(B55,D55)</f>
        <v>0</v>
      </c>
    </row>
    <row r="56" spans="1:11" hidden="1" x14ac:dyDescent="0.2">
      <c r="A56" s="145"/>
      <c r="B56" s="134">
        <f>COUNT(Travel!B156:B181)</f>
        <v>22</v>
      </c>
      <c r="C56" s="134"/>
      <c r="D56" s="134">
        <f>COUNTIF(Travel!D156:D181,"*")</f>
        <v>22</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expenses'!B11:B28)</f>
        <v>15</v>
      </c>
      <c r="C58" s="135"/>
      <c r="D58" s="135">
        <f>COUNTIF('All other expenses'!D11:D28,"*")</f>
        <v>3</v>
      </c>
      <c r="E58" s="135"/>
      <c r="F58" s="135" t="b">
        <f>MIN(B58,D58)=MAX(B58,D58)</f>
        <v>0</v>
      </c>
    </row>
    <row r="59" spans="1:11" hidden="1" x14ac:dyDescent="0.2">
      <c r="A59" s="146" t="s">
        <v>108</v>
      </c>
      <c r="B59" s="136">
        <f>COUNTIF('Gifts and benefits'!B11:B18,"*")</f>
        <v>2</v>
      </c>
      <c r="C59" s="136">
        <f>COUNTIF('Gifts and benefits'!C11:C18,"*")</f>
        <v>2</v>
      </c>
      <c r="D59" s="136"/>
      <c r="E59" s="136">
        <f>COUNTA('Gifts and benefits'!E11:E18)</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37"/>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1" t="s">
        <v>6</v>
      </c>
      <c r="B1" s="161"/>
      <c r="C1" s="161"/>
      <c r="D1" s="161"/>
      <c r="E1" s="161"/>
      <c r="F1" s="48"/>
    </row>
    <row r="2" spans="1:6" ht="21" customHeight="1" x14ac:dyDescent="0.2">
      <c r="A2" s="4" t="s">
        <v>2</v>
      </c>
      <c r="B2" s="164" t="s">
        <v>168</v>
      </c>
      <c r="C2" s="164"/>
      <c r="D2" s="164"/>
      <c r="E2" s="164"/>
      <c r="F2" s="48"/>
    </row>
    <row r="3" spans="1:6" ht="21" customHeight="1" x14ac:dyDescent="0.2">
      <c r="A3" s="4" t="s">
        <v>3</v>
      </c>
      <c r="B3" s="164" t="s">
        <v>169</v>
      </c>
      <c r="C3" s="164"/>
      <c r="D3" s="164"/>
      <c r="E3" s="164"/>
      <c r="F3" s="48"/>
    </row>
    <row r="4" spans="1:6" ht="21" customHeight="1" x14ac:dyDescent="0.2">
      <c r="A4" s="4" t="s">
        <v>77</v>
      </c>
      <c r="B4" s="164">
        <f>'Summary and sign-off'!B4:F4</f>
        <v>43282</v>
      </c>
      <c r="C4" s="164"/>
      <c r="D4" s="164"/>
      <c r="E4" s="164"/>
      <c r="F4" s="48"/>
    </row>
    <row r="5" spans="1:6" ht="21" customHeight="1" x14ac:dyDescent="0.2">
      <c r="A5" s="4" t="s">
        <v>78</v>
      </c>
      <c r="B5" s="164">
        <f>'Summary and sign-off'!B5:F5</f>
        <v>43646</v>
      </c>
      <c r="C5" s="164"/>
      <c r="D5" s="164"/>
      <c r="E5" s="164"/>
      <c r="F5" s="48"/>
    </row>
    <row r="6" spans="1:6" ht="21" customHeight="1" x14ac:dyDescent="0.2">
      <c r="A6" s="4" t="s">
        <v>29</v>
      </c>
      <c r="B6" s="159" t="s">
        <v>64</v>
      </c>
      <c r="C6" s="159"/>
      <c r="D6" s="159"/>
      <c r="E6" s="159"/>
      <c r="F6" s="48"/>
    </row>
    <row r="7" spans="1:6" ht="21" customHeight="1" x14ac:dyDescent="0.2">
      <c r="A7" s="4" t="s">
        <v>104</v>
      </c>
      <c r="B7" s="159" t="s">
        <v>116</v>
      </c>
      <c r="C7" s="159"/>
      <c r="D7" s="159"/>
      <c r="E7" s="159"/>
      <c r="F7" s="48"/>
    </row>
    <row r="8" spans="1:6" ht="36" customHeight="1" x14ac:dyDescent="0.2">
      <c r="A8" s="167" t="s">
        <v>4</v>
      </c>
      <c r="B8" s="168"/>
      <c r="C8" s="168"/>
      <c r="D8" s="168"/>
      <c r="E8" s="168"/>
      <c r="F8" s="24"/>
    </row>
    <row r="9" spans="1:6" ht="36" customHeight="1" x14ac:dyDescent="0.2">
      <c r="A9" s="169" t="s">
        <v>142</v>
      </c>
      <c r="B9" s="170"/>
      <c r="C9" s="170"/>
      <c r="D9" s="170"/>
      <c r="E9" s="170"/>
      <c r="F9" s="24"/>
    </row>
    <row r="10" spans="1:6" ht="24.75" customHeight="1" x14ac:dyDescent="0.2">
      <c r="A10" s="166" t="s">
        <v>143</v>
      </c>
      <c r="B10" s="171"/>
      <c r="C10" s="166"/>
      <c r="D10" s="166"/>
      <c r="E10" s="166"/>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t="s">
        <v>257</v>
      </c>
      <c r="D13" s="112"/>
      <c r="E13" s="113"/>
      <c r="F13" s="1"/>
    </row>
    <row r="14" spans="1:6" s="89" customFormat="1" ht="12.75" customHeight="1" x14ac:dyDescent="0.2">
      <c r="A14" s="114"/>
      <c r="B14" s="111"/>
      <c r="C14" s="112"/>
      <c r="D14" s="112"/>
      <c r="E14" s="113"/>
      <c r="F14" s="1"/>
    </row>
    <row r="15" spans="1:6" s="89" customFormat="1" x14ac:dyDescent="0.2">
      <c r="A15" s="110"/>
      <c r="B15" s="111"/>
      <c r="C15" s="112"/>
      <c r="D15" s="112"/>
      <c r="E15" s="113"/>
      <c r="F15" s="1"/>
    </row>
    <row r="16" spans="1:6" s="89" customFormat="1" hidden="1" x14ac:dyDescent="0.2">
      <c r="A16" s="124"/>
      <c r="B16" s="125"/>
      <c r="C16" s="126"/>
      <c r="D16" s="126"/>
      <c r="E16" s="127"/>
      <c r="F16" s="1"/>
    </row>
    <row r="17" spans="1:6" ht="19.5" customHeight="1" x14ac:dyDescent="0.2">
      <c r="A17" s="128" t="s">
        <v>154</v>
      </c>
      <c r="B17" s="129">
        <f>SUM(B12:B16)</f>
        <v>0</v>
      </c>
      <c r="C17" s="130" t="str">
        <f>IF(SUBTOTAL(3,B12:B16)=SUBTOTAL(103,B12:B16),'Summary and sign-off'!$A$47,'Summary and sign-off'!$A$48)</f>
        <v>Check - there are no hidden rows with data</v>
      </c>
      <c r="D17" s="165" t="str">
        <f>IF('Summary and sign-off'!F54='Summary and sign-off'!F53,'Summary and sign-off'!A50,'Summary and sign-off'!A49)</f>
        <v>Check - each entry provides sufficient information</v>
      </c>
      <c r="E17" s="165"/>
      <c r="F17" s="48"/>
    </row>
    <row r="18" spans="1:6" ht="10.5" customHeight="1" x14ac:dyDescent="0.2">
      <c r="A18" s="29"/>
      <c r="B18" s="24"/>
      <c r="C18" s="29"/>
      <c r="D18" s="29"/>
      <c r="E18" s="29"/>
      <c r="F18" s="29"/>
    </row>
    <row r="19" spans="1:6" ht="24.75" customHeight="1" x14ac:dyDescent="0.2">
      <c r="A19" s="166" t="s">
        <v>92</v>
      </c>
      <c r="B19" s="166"/>
      <c r="C19" s="166"/>
      <c r="D19" s="166"/>
      <c r="E19" s="166"/>
      <c r="F19" s="49"/>
    </row>
    <row r="20" spans="1:6" ht="27" customHeight="1" x14ac:dyDescent="0.2">
      <c r="A20" s="37" t="s">
        <v>49</v>
      </c>
      <c r="B20" s="37" t="s">
        <v>31</v>
      </c>
      <c r="C20" s="37" t="s">
        <v>146</v>
      </c>
      <c r="D20" s="37" t="s">
        <v>102</v>
      </c>
      <c r="E20" s="37" t="s">
        <v>76</v>
      </c>
      <c r="F20" s="50"/>
    </row>
    <row r="21" spans="1:6" s="89" customFormat="1" hidden="1" x14ac:dyDescent="0.2">
      <c r="A21" s="114"/>
      <c r="B21" s="111"/>
      <c r="C21" s="112"/>
      <c r="D21" s="112"/>
      <c r="E21" s="113"/>
      <c r="F21" s="1"/>
    </row>
    <row r="22" spans="1:6" s="89" customFormat="1" x14ac:dyDescent="0.2">
      <c r="A22" s="114">
        <v>43318</v>
      </c>
      <c r="B22" s="111">
        <v>438</v>
      </c>
      <c r="C22" s="112" t="s">
        <v>170</v>
      </c>
      <c r="D22" s="112" t="s">
        <v>171</v>
      </c>
      <c r="E22" s="113" t="s">
        <v>172</v>
      </c>
      <c r="F22" s="1"/>
    </row>
    <row r="23" spans="1:6" s="89" customFormat="1" x14ac:dyDescent="0.2">
      <c r="A23" s="114"/>
      <c r="B23" s="111"/>
      <c r="C23" s="112" t="s">
        <v>175</v>
      </c>
      <c r="D23" s="112"/>
      <c r="E23" s="113"/>
      <c r="F23" s="1"/>
    </row>
    <row r="24" spans="1:6" s="89" customFormat="1" x14ac:dyDescent="0.2">
      <c r="A24" s="114"/>
      <c r="B24" s="111">
        <v>79</v>
      </c>
      <c r="C24" s="112" t="s">
        <v>170</v>
      </c>
      <c r="D24" s="112" t="s">
        <v>177</v>
      </c>
      <c r="E24" s="113" t="s">
        <v>172</v>
      </c>
      <c r="F24" s="1"/>
    </row>
    <row r="25" spans="1:6" s="89" customFormat="1" x14ac:dyDescent="0.2">
      <c r="A25" s="114"/>
      <c r="B25" s="111"/>
      <c r="C25" s="112" t="s">
        <v>175</v>
      </c>
      <c r="D25" s="112"/>
      <c r="E25" s="113"/>
      <c r="F25" s="1"/>
    </row>
    <row r="26" spans="1:6" s="89" customFormat="1" x14ac:dyDescent="0.2">
      <c r="A26" s="114"/>
      <c r="B26" s="111">
        <v>15</v>
      </c>
      <c r="C26" s="112" t="s">
        <v>170</v>
      </c>
      <c r="D26" s="112" t="s">
        <v>183</v>
      </c>
      <c r="E26" s="113" t="s">
        <v>184</v>
      </c>
      <c r="F26" s="1"/>
    </row>
    <row r="27" spans="1:6" s="89" customFormat="1" x14ac:dyDescent="0.2">
      <c r="A27" s="114"/>
      <c r="B27" s="111"/>
      <c r="C27" s="112" t="s">
        <v>175</v>
      </c>
      <c r="D27" s="112"/>
      <c r="E27" s="113"/>
      <c r="F27" s="1"/>
    </row>
    <row r="28" spans="1:6" s="89" customFormat="1" x14ac:dyDescent="0.2">
      <c r="A28" s="114">
        <v>43321</v>
      </c>
      <c r="B28" s="111">
        <v>416.65</v>
      </c>
      <c r="C28" s="112" t="s">
        <v>222</v>
      </c>
      <c r="D28" s="112" t="s">
        <v>171</v>
      </c>
      <c r="E28" s="113" t="s">
        <v>172</v>
      </c>
      <c r="F28" s="1"/>
    </row>
    <row r="29" spans="1:6" s="89" customFormat="1" x14ac:dyDescent="0.2">
      <c r="A29" s="114"/>
      <c r="B29" s="111"/>
      <c r="C29" s="112" t="s">
        <v>217</v>
      </c>
      <c r="D29" s="112"/>
      <c r="E29" s="113"/>
      <c r="F29" s="1"/>
    </row>
    <row r="30" spans="1:6" s="89" customFormat="1" x14ac:dyDescent="0.2">
      <c r="A30" s="114"/>
      <c r="B30" s="111"/>
      <c r="C30" s="112" t="s">
        <v>218</v>
      </c>
      <c r="D30" s="112"/>
      <c r="E30" s="113"/>
      <c r="F30" s="1"/>
    </row>
    <row r="31" spans="1:6" s="89" customFormat="1" x14ac:dyDescent="0.2">
      <c r="A31" s="114"/>
      <c r="B31" s="111">
        <v>158.9</v>
      </c>
      <c r="C31" s="112" t="s">
        <v>222</v>
      </c>
      <c r="D31" s="112" t="s">
        <v>177</v>
      </c>
      <c r="E31" s="113" t="s">
        <v>172</v>
      </c>
      <c r="F31" s="1"/>
    </row>
    <row r="32" spans="1:6" s="89" customFormat="1" x14ac:dyDescent="0.2">
      <c r="A32" s="114"/>
      <c r="B32" s="111"/>
      <c r="C32" s="112" t="s">
        <v>217</v>
      </c>
      <c r="D32" s="112"/>
      <c r="E32" s="113"/>
      <c r="F32" s="1"/>
    </row>
    <row r="33" spans="1:6" s="89" customFormat="1" x14ac:dyDescent="0.2">
      <c r="A33" s="114"/>
      <c r="B33" s="111"/>
      <c r="C33" s="112" t="s">
        <v>218</v>
      </c>
      <c r="D33" s="112"/>
      <c r="E33" s="113"/>
      <c r="F33" s="1"/>
    </row>
    <row r="34" spans="1:6" s="89" customFormat="1" x14ac:dyDescent="0.2">
      <c r="A34" s="114"/>
      <c r="B34" s="111">
        <v>194.05</v>
      </c>
      <c r="C34" s="112" t="s">
        <v>222</v>
      </c>
      <c r="D34" s="112" t="s">
        <v>178</v>
      </c>
      <c r="E34" s="113" t="s">
        <v>172</v>
      </c>
      <c r="F34" s="1"/>
    </row>
    <row r="35" spans="1:6" s="89" customFormat="1" x14ac:dyDescent="0.2">
      <c r="A35" s="114"/>
      <c r="B35" s="111"/>
      <c r="C35" s="112" t="s">
        <v>217</v>
      </c>
      <c r="D35" s="112"/>
      <c r="E35" s="113"/>
      <c r="F35" s="1"/>
    </row>
    <row r="36" spans="1:6" s="89" customFormat="1" x14ac:dyDescent="0.2">
      <c r="A36" s="114"/>
      <c r="B36" s="111"/>
      <c r="C36" s="112" t="s">
        <v>218</v>
      </c>
      <c r="D36" s="112"/>
      <c r="E36" s="113"/>
      <c r="F36" s="1"/>
    </row>
    <row r="37" spans="1:6" s="89" customFormat="1" x14ac:dyDescent="0.2">
      <c r="A37" s="114"/>
      <c r="B37" s="111">
        <v>30</v>
      </c>
      <c r="C37" s="112" t="s">
        <v>223</v>
      </c>
      <c r="D37" s="112" t="s">
        <v>183</v>
      </c>
      <c r="E37" s="113" t="s">
        <v>184</v>
      </c>
      <c r="F37" s="1"/>
    </row>
    <row r="38" spans="1:6" s="89" customFormat="1" x14ac:dyDescent="0.2">
      <c r="A38" s="114"/>
      <c r="B38" s="111"/>
      <c r="C38" s="112" t="s">
        <v>217</v>
      </c>
      <c r="D38" s="112"/>
      <c r="E38" s="113"/>
      <c r="F38" s="1"/>
    </row>
    <row r="39" spans="1:6" s="89" customFormat="1" x14ac:dyDescent="0.2">
      <c r="A39" s="114"/>
      <c r="B39" s="111"/>
      <c r="C39" s="112" t="s">
        <v>218</v>
      </c>
      <c r="D39" s="112"/>
      <c r="E39" s="113"/>
      <c r="F39" s="1"/>
    </row>
    <row r="40" spans="1:6" s="89" customFormat="1" x14ac:dyDescent="0.2">
      <c r="A40" s="114">
        <v>43346</v>
      </c>
      <c r="B40" s="111">
        <v>333</v>
      </c>
      <c r="C40" s="112" t="s">
        <v>173</v>
      </c>
      <c r="D40" s="112" t="s">
        <v>171</v>
      </c>
      <c r="E40" s="113" t="s">
        <v>172</v>
      </c>
      <c r="F40" s="1"/>
    </row>
    <row r="41" spans="1:6" s="89" customFormat="1" x14ac:dyDescent="0.2">
      <c r="A41" s="114"/>
      <c r="B41" s="111">
        <v>75.599999999999994</v>
      </c>
      <c r="C41" s="112" t="s">
        <v>173</v>
      </c>
      <c r="D41" s="112" t="s">
        <v>177</v>
      </c>
      <c r="E41" s="113" t="s">
        <v>172</v>
      </c>
      <c r="F41" s="1"/>
    </row>
    <row r="42" spans="1:6" s="89" customFormat="1" x14ac:dyDescent="0.2">
      <c r="A42" s="114"/>
      <c r="B42" s="111">
        <v>15</v>
      </c>
      <c r="C42" s="112" t="s">
        <v>173</v>
      </c>
      <c r="D42" s="112" t="s">
        <v>183</v>
      </c>
      <c r="E42" s="113" t="s">
        <v>184</v>
      </c>
      <c r="F42" s="1"/>
    </row>
    <row r="43" spans="1:6" s="89" customFormat="1" x14ac:dyDescent="0.2">
      <c r="A43" s="114">
        <v>43355</v>
      </c>
      <c r="B43" s="111">
        <v>342.65</v>
      </c>
      <c r="C43" s="112" t="s">
        <v>224</v>
      </c>
      <c r="D43" s="112" t="s">
        <v>171</v>
      </c>
      <c r="E43" s="113" t="s">
        <v>172</v>
      </c>
      <c r="F43" s="1"/>
    </row>
    <row r="44" spans="1:6" s="89" customFormat="1" ht="25.5" x14ac:dyDescent="0.2">
      <c r="A44" s="114"/>
      <c r="B44" s="111"/>
      <c r="C44" s="112" t="s">
        <v>226</v>
      </c>
      <c r="D44" s="112"/>
      <c r="E44" s="113"/>
      <c r="F44" s="1"/>
    </row>
    <row r="45" spans="1:6" s="89" customFormat="1" x14ac:dyDescent="0.2">
      <c r="A45" s="114"/>
      <c r="B45" s="111"/>
      <c r="C45" s="112" t="s">
        <v>225</v>
      </c>
      <c r="D45" s="112"/>
      <c r="E45" s="113"/>
      <c r="F45" s="1"/>
    </row>
    <row r="46" spans="1:6" s="89" customFormat="1" x14ac:dyDescent="0.2">
      <c r="A46" s="114"/>
      <c r="B46" s="111">
        <v>83.1</v>
      </c>
      <c r="C46" s="112" t="s">
        <v>224</v>
      </c>
      <c r="D46" s="112" t="s">
        <v>177</v>
      </c>
      <c r="E46" s="113" t="s">
        <v>172</v>
      </c>
      <c r="F46" s="1"/>
    </row>
    <row r="47" spans="1:6" s="89" customFormat="1" ht="25.5" x14ac:dyDescent="0.2">
      <c r="A47" s="114"/>
      <c r="B47" s="111"/>
      <c r="C47" s="112" t="s">
        <v>227</v>
      </c>
      <c r="D47" s="112"/>
      <c r="E47" s="113"/>
      <c r="F47" s="1"/>
    </row>
    <row r="48" spans="1:6" s="89" customFormat="1" x14ac:dyDescent="0.2">
      <c r="A48" s="114"/>
      <c r="B48" s="111"/>
      <c r="C48" s="112" t="s">
        <v>225</v>
      </c>
      <c r="D48" s="112"/>
      <c r="E48" s="113"/>
      <c r="F48" s="1"/>
    </row>
    <row r="49" spans="1:6" s="89" customFormat="1" x14ac:dyDescent="0.2">
      <c r="A49" s="114"/>
      <c r="B49" s="111">
        <v>179</v>
      </c>
      <c r="C49" s="112" t="s">
        <v>224</v>
      </c>
      <c r="D49" s="112" t="s">
        <v>181</v>
      </c>
      <c r="E49" s="113" t="s">
        <v>172</v>
      </c>
      <c r="F49" s="1"/>
    </row>
    <row r="50" spans="1:6" s="89" customFormat="1" ht="25.5" x14ac:dyDescent="0.2">
      <c r="A50" s="114"/>
      <c r="B50" s="111"/>
      <c r="C50" s="112" t="s">
        <v>228</v>
      </c>
      <c r="D50" s="112"/>
      <c r="E50" s="113"/>
      <c r="F50" s="1"/>
    </row>
    <row r="51" spans="1:6" s="89" customFormat="1" x14ac:dyDescent="0.2">
      <c r="A51" s="114"/>
      <c r="B51" s="111"/>
      <c r="C51" s="112" t="s">
        <v>225</v>
      </c>
      <c r="D51" s="112"/>
      <c r="E51" s="113"/>
      <c r="F51" s="1"/>
    </row>
    <row r="52" spans="1:6" s="89" customFormat="1" x14ac:dyDescent="0.2">
      <c r="A52" s="114"/>
      <c r="B52" s="111">
        <v>30</v>
      </c>
      <c r="C52" s="112" t="s">
        <v>224</v>
      </c>
      <c r="D52" s="112" t="s">
        <v>183</v>
      </c>
      <c r="E52" s="113" t="s">
        <v>184</v>
      </c>
      <c r="F52" s="1"/>
    </row>
    <row r="53" spans="1:6" s="89" customFormat="1" ht="25.5" x14ac:dyDescent="0.2">
      <c r="A53" s="114"/>
      <c r="B53" s="111"/>
      <c r="C53" s="112" t="s">
        <v>228</v>
      </c>
      <c r="D53" s="112"/>
      <c r="E53" s="113"/>
      <c r="F53" s="1"/>
    </row>
    <row r="54" spans="1:6" s="89" customFormat="1" x14ac:dyDescent="0.2">
      <c r="A54" s="114"/>
      <c r="B54" s="111"/>
      <c r="C54" s="112" t="s">
        <v>225</v>
      </c>
      <c r="D54" s="112"/>
      <c r="E54" s="113"/>
      <c r="F54" s="1"/>
    </row>
    <row r="55" spans="1:6" s="89" customFormat="1" x14ac:dyDescent="0.2">
      <c r="A55" s="114">
        <v>43367</v>
      </c>
      <c r="B55" s="111">
        <v>489.65</v>
      </c>
      <c r="C55" s="112" t="s">
        <v>174</v>
      </c>
      <c r="D55" s="112" t="s">
        <v>171</v>
      </c>
      <c r="E55" s="113" t="s">
        <v>172</v>
      </c>
      <c r="F55" s="1"/>
    </row>
    <row r="56" spans="1:6" s="89" customFormat="1" x14ac:dyDescent="0.2">
      <c r="A56" s="114"/>
      <c r="B56" s="111">
        <v>30.5</v>
      </c>
      <c r="C56" s="112" t="s">
        <v>174</v>
      </c>
      <c r="D56" s="112" t="s">
        <v>176</v>
      </c>
      <c r="E56" s="113" t="s">
        <v>172</v>
      </c>
      <c r="F56" s="1"/>
    </row>
    <row r="57" spans="1:6" s="89" customFormat="1" x14ac:dyDescent="0.2">
      <c r="A57" s="114"/>
      <c r="B57" s="111">
        <v>15</v>
      </c>
      <c r="C57" s="112" t="s">
        <v>174</v>
      </c>
      <c r="D57" s="112" t="s">
        <v>183</v>
      </c>
      <c r="E57" s="113" t="s">
        <v>184</v>
      </c>
      <c r="F57" s="1"/>
    </row>
    <row r="58" spans="1:6" s="89" customFormat="1" x14ac:dyDescent="0.2">
      <c r="A58" s="114">
        <v>43384</v>
      </c>
      <c r="B58" s="111">
        <v>409.65</v>
      </c>
      <c r="C58" s="112" t="s">
        <v>229</v>
      </c>
      <c r="D58" s="112" t="s">
        <v>171</v>
      </c>
      <c r="E58" s="113" t="s">
        <v>172</v>
      </c>
      <c r="F58" s="1"/>
    </row>
    <row r="59" spans="1:6" s="89" customFormat="1" x14ac:dyDescent="0.2">
      <c r="A59" s="114"/>
      <c r="B59" s="111"/>
      <c r="C59" s="112" t="s">
        <v>230</v>
      </c>
      <c r="D59" s="112"/>
      <c r="E59" s="113"/>
      <c r="F59" s="1"/>
    </row>
    <row r="60" spans="1:6" s="89" customFormat="1" x14ac:dyDescent="0.2">
      <c r="A60" s="114"/>
      <c r="B60" s="111"/>
      <c r="C60" s="112" t="s">
        <v>231</v>
      </c>
      <c r="D60" s="112"/>
      <c r="E60" s="113"/>
      <c r="F60" s="1"/>
    </row>
    <row r="61" spans="1:6" s="89" customFormat="1" x14ac:dyDescent="0.2">
      <c r="A61" s="114"/>
      <c r="B61" s="111">
        <v>75.5</v>
      </c>
      <c r="C61" s="112" t="s">
        <v>229</v>
      </c>
      <c r="D61" s="112" t="s">
        <v>177</v>
      </c>
      <c r="E61" s="113" t="s">
        <v>172</v>
      </c>
      <c r="F61" s="1"/>
    </row>
    <row r="62" spans="1:6" s="89" customFormat="1" x14ac:dyDescent="0.2">
      <c r="A62" s="114"/>
      <c r="B62" s="111"/>
      <c r="C62" s="112" t="s">
        <v>230</v>
      </c>
      <c r="D62" s="112"/>
      <c r="E62" s="113"/>
      <c r="F62" s="1"/>
    </row>
    <row r="63" spans="1:6" s="89" customFormat="1" x14ac:dyDescent="0.2">
      <c r="A63" s="114"/>
      <c r="B63" s="111"/>
      <c r="C63" s="112" t="s">
        <v>231</v>
      </c>
      <c r="D63" s="112"/>
      <c r="E63" s="113"/>
      <c r="F63" s="1"/>
    </row>
    <row r="64" spans="1:6" s="89" customFormat="1" x14ac:dyDescent="0.2">
      <c r="A64" s="114"/>
      <c r="B64" s="111">
        <v>303</v>
      </c>
      <c r="C64" s="112" t="s">
        <v>229</v>
      </c>
      <c r="D64" s="112" t="s">
        <v>180</v>
      </c>
      <c r="E64" s="113" t="s">
        <v>172</v>
      </c>
      <c r="F64" s="1"/>
    </row>
    <row r="65" spans="1:6" s="89" customFormat="1" x14ac:dyDescent="0.2">
      <c r="A65" s="114"/>
      <c r="B65" s="111"/>
      <c r="C65" s="112" t="s">
        <v>230</v>
      </c>
      <c r="D65" s="112"/>
      <c r="E65" s="113"/>
      <c r="F65" s="1"/>
    </row>
    <row r="66" spans="1:6" s="89" customFormat="1" x14ac:dyDescent="0.2">
      <c r="A66" s="114"/>
      <c r="B66" s="111"/>
      <c r="C66" s="112" t="s">
        <v>231</v>
      </c>
      <c r="D66" s="112"/>
      <c r="E66" s="113"/>
      <c r="F66" s="1"/>
    </row>
    <row r="67" spans="1:6" s="89" customFormat="1" x14ac:dyDescent="0.2">
      <c r="A67" s="114"/>
      <c r="B67" s="111">
        <v>30</v>
      </c>
      <c r="C67" s="112" t="s">
        <v>229</v>
      </c>
      <c r="D67" s="112" t="s">
        <v>183</v>
      </c>
      <c r="E67" s="113" t="s">
        <v>184</v>
      </c>
      <c r="F67" s="1"/>
    </row>
    <row r="68" spans="1:6" s="89" customFormat="1" x14ac:dyDescent="0.2">
      <c r="A68" s="114"/>
      <c r="B68" s="111"/>
      <c r="C68" s="112" t="s">
        <v>230</v>
      </c>
      <c r="D68" s="112"/>
      <c r="E68" s="113"/>
      <c r="F68" s="1"/>
    </row>
    <row r="69" spans="1:6" s="89" customFormat="1" x14ac:dyDescent="0.2">
      <c r="A69" s="114"/>
      <c r="B69" s="111"/>
      <c r="C69" s="112" t="s">
        <v>231</v>
      </c>
      <c r="D69" s="112"/>
      <c r="E69" s="113"/>
      <c r="F69" s="1"/>
    </row>
    <row r="70" spans="1:6" s="89" customFormat="1" x14ac:dyDescent="0.2">
      <c r="A70" s="114">
        <v>43388</v>
      </c>
      <c r="B70" s="111">
        <v>33.51</v>
      </c>
      <c r="C70" s="112" t="s">
        <v>188</v>
      </c>
      <c r="D70" s="112" t="s">
        <v>189</v>
      </c>
      <c r="E70" s="113" t="s">
        <v>172</v>
      </c>
      <c r="F70" s="1"/>
    </row>
    <row r="71" spans="1:6" s="89" customFormat="1" x14ac:dyDescent="0.2">
      <c r="A71" s="114">
        <v>43405</v>
      </c>
      <c r="B71" s="111">
        <v>15</v>
      </c>
      <c r="C71" s="112" t="s">
        <v>185</v>
      </c>
      <c r="D71" s="112" t="s">
        <v>183</v>
      </c>
      <c r="E71" s="113" t="s">
        <v>184</v>
      </c>
      <c r="F71" s="1"/>
    </row>
    <row r="72" spans="1:6" s="89" customFormat="1" x14ac:dyDescent="0.2">
      <c r="A72" s="114">
        <v>43409</v>
      </c>
      <c r="B72" s="111">
        <v>384.65</v>
      </c>
      <c r="C72" s="112" t="s">
        <v>173</v>
      </c>
      <c r="D72" s="112" t="s">
        <v>171</v>
      </c>
      <c r="E72" s="113" t="s">
        <v>172</v>
      </c>
      <c r="F72" s="1"/>
    </row>
    <row r="73" spans="1:6" s="89" customFormat="1" x14ac:dyDescent="0.2">
      <c r="A73" s="114"/>
      <c r="B73" s="111">
        <v>72.400000000000006</v>
      </c>
      <c r="C73" s="112" t="s">
        <v>173</v>
      </c>
      <c r="D73" s="112" t="s">
        <v>177</v>
      </c>
      <c r="E73" s="113" t="s">
        <v>172</v>
      </c>
      <c r="F73" s="1"/>
    </row>
    <row r="74" spans="1:6" s="89" customFormat="1" x14ac:dyDescent="0.2">
      <c r="A74" s="114"/>
      <c r="B74" s="111">
        <v>15</v>
      </c>
      <c r="C74" s="112" t="s">
        <v>173</v>
      </c>
      <c r="D74" s="112" t="s">
        <v>183</v>
      </c>
      <c r="E74" s="113" t="s">
        <v>184</v>
      </c>
      <c r="F74" s="1"/>
    </row>
    <row r="75" spans="1:6" s="89" customFormat="1" x14ac:dyDescent="0.2">
      <c r="A75" s="114">
        <v>43411</v>
      </c>
      <c r="B75" s="111">
        <v>437.65</v>
      </c>
      <c r="C75" s="112" t="s">
        <v>232</v>
      </c>
      <c r="D75" s="112" t="s">
        <v>171</v>
      </c>
      <c r="E75" s="113" t="s">
        <v>172</v>
      </c>
      <c r="F75" s="1"/>
    </row>
    <row r="76" spans="1:6" s="89" customFormat="1" x14ac:dyDescent="0.2">
      <c r="A76" s="114"/>
      <c r="B76" s="111"/>
      <c r="C76" s="112" t="s">
        <v>233</v>
      </c>
      <c r="D76" s="112"/>
      <c r="E76" s="113"/>
      <c r="F76" s="1"/>
    </row>
    <row r="77" spans="1:6" s="89" customFormat="1" x14ac:dyDescent="0.2">
      <c r="A77" s="114"/>
      <c r="B77" s="111">
        <v>61.3</v>
      </c>
      <c r="C77" s="112" t="s">
        <v>232</v>
      </c>
      <c r="D77" s="112" t="s">
        <v>177</v>
      </c>
      <c r="E77" s="113" t="s">
        <v>172</v>
      </c>
      <c r="F77" s="1"/>
    </row>
    <row r="78" spans="1:6" s="89" customFormat="1" x14ac:dyDescent="0.2">
      <c r="A78" s="114"/>
      <c r="B78" s="111"/>
      <c r="C78" s="112" t="s">
        <v>233</v>
      </c>
      <c r="D78" s="112"/>
      <c r="E78" s="113"/>
      <c r="F78" s="1"/>
    </row>
    <row r="79" spans="1:6" s="89" customFormat="1" x14ac:dyDescent="0.2">
      <c r="A79" s="114"/>
      <c r="B79" s="111">
        <v>286.64999999999998</v>
      </c>
      <c r="C79" s="112" t="s">
        <v>232</v>
      </c>
      <c r="D79" s="112" t="s">
        <v>179</v>
      </c>
      <c r="E79" s="113" t="s">
        <v>172</v>
      </c>
      <c r="F79" s="1"/>
    </row>
    <row r="80" spans="1:6" s="89" customFormat="1" x14ac:dyDescent="0.2">
      <c r="A80" s="114"/>
      <c r="B80" s="111"/>
      <c r="C80" s="112" t="s">
        <v>233</v>
      </c>
      <c r="D80" s="112"/>
      <c r="E80" s="113"/>
      <c r="F80" s="1"/>
    </row>
    <row r="81" spans="1:6" s="89" customFormat="1" x14ac:dyDescent="0.2">
      <c r="A81" s="114"/>
      <c r="B81" s="111">
        <v>30</v>
      </c>
      <c r="C81" s="112" t="s">
        <v>232</v>
      </c>
      <c r="D81" s="112" t="s">
        <v>183</v>
      </c>
      <c r="E81" s="113" t="s">
        <v>184</v>
      </c>
      <c r="F81" s="1"/>
    </row>
    <row r="82" spans="1:6" s="89" customFormat="1" x14ac:dyDescent="0.2">
      <c r="A82" s="114"/>
      <c r="B82" s="111"/>
      <c r="C82" s="112" t="s">
        <v>233</v>
      </c>
      <c r="D82" s="112"/>
      <c r="E82" s="113"/>
      <c r="F82" s="1"/>
    </row>
    <row r="83" spans="1:6" s="89" customFormat="1" ht="25.5" x14ac:dyDescent="0.2">
      <c r="A83" s="114">
        <v>43419</v>
      </c>
      <c r="B83" s="111">
        <v>242.1</v>
      </c>
      <c r="C83" s="112" t="s">
        <v>193</v>
      </c>
      <c r="D83" s="112" t="s">
        <v>181</v>
      </c>
      <c r="E83" s="113" t="s">
        <v>192</v>
      </c>
      <c r="F83" s="1"/>
    </row>
    <row r="84" spans="1:6" s="89" customFormat="1" x14ac:dyDescent="0.2">
      <c r="A84" s="114">
        <v>43439</v>
      </c>
      <c r="B84" s="111">
        <v>438.65</v>
      </c>
      <c r="C84" s="112" t="s">
        <v>170</v>
      </c>
      <c r="D84" s="112" t="s">
        <v>171</v>
      </c>
      <c r="E84" s="113" t="s">
        <v>172</v>
      </c>
      <c r="F84" s="1"/>
    </row>
    <row r="85" spans="1:6" s="89" customFormat="1" x14ac:dyDescent="0.2">
      <c r="A85" s="114"/>
      <c r="B85" s="111"/>
      <c r="C85" s="112" t="s">
        <v>175</v>
      </c>
      <c r="D85" s="112"/>
      <c r="E85" s="113"/>
      <c r="F85" s="1"/>
    </row>
    <row r="86" spans="1:6" s="89" customFormat="1" x14ac:dyDescent="0.2">
      <c r="A86" s="114"/>
      <c r="B86" s="111">
        <v>83.1</v>
      </c>
      <c r="C86" s="112" t="s">
        <v>170</v>
      </c>
      <c r="D86" s="112" t="s">
        <v>177</v>
      </c>
      <c r="E86" s="113" t="s">
        <v>172</v>
      </c>
      <c r="F86" s="1"/>
    </row>
    <row r="87" spans="1:6" s="89" customFormat="1" x14ac:dyDescent="0.2">
      <c r="A87" s="114"/>
      <c r="B87" s="111"/>
      <c r="C87" s="112" t="s">
        <v>175</v>
      </c>
      <c r="D87" s="112"/>
      <c r="E87" s="113"/>
      <c r="F87" s="1"/>
    </row>
    <row r="88" spans="1:6" s="89" customFormat="1" x14ac:dyDescent="0.2">
      <c r="A88" s="114"/>
      <c r="B88" s="111">
        <v>15</v>
      </c>
      <c r="C88" s="112" t="s">
        <v>170</v>
      </c>
      <c r="D88" s="112" t="s">
        <v>183</v>
      </c>
      <c r="E88" s="113" t="s">
        <v>184</v>
      </c>
      <c r="F88" s="1"/>
    </row>
    <row r="89" spans="1:6" s="89" customFormat="1" x14ac:dyDescent="0.2">
      <c r="A89" s="114"/>
      <c r="B89" s="111"/>
      <c r="C89" s="112" t="s">
        <v>175</v>
      </c>
      <c r="D89" s="112"/>
      <c r="E89" s="113"/>
      <c r="F89" s="1"/>
    </row>
    <row r="90" spans="1:6" s="89" customFormat="1" ht="25.5" x14ac:dyDescent="0.2">
      <c r="A90" s="114">
        <v>43445</v>
      </c>
      <c r="B90" s="111">
        <v>654.9</v>
      </c>
      <c r="C90" s="112" t="s">
        <v>253</v>
      </c>
      <c r="D90" s="112" t="s">
        <v>171</v>
      </c>
      <c r="E90" s="113" t="s">
        <v>172</v>
      </c>
      <c r="F90" s="1"/>
    </row>
    <row r="91" spans="1:6" s="89" customFormat="1" x14ac:dyDescent="0.2">
      <c r="A91" s="114"/>
      <c r="B91" s="111">
        <v>160</v>
      </c>
      <c r="C91" s="112" t="s">
        <v>260</v>
      </c>
      <c r="D91" s="112" t="s">
        <v>252</v>
      </c>
      <c r="E91" s="113" t="s">
        <v>172</v>
      </c>
      <c r="F91" s="1"/>
    </row>
    <row r="92" spans="1:6" s="89" customFormat="1" x14ac:dyDescent="0.2">
      <c r="A92" s="114"/>
      <c r="B92" s="111">
        <v>75</v>
      </c>
      <c r="C92" s="112" t="s">
        <v>259</v>
      </c>
      <c r="D92" s="112" t="s">
        <v>177</v>
      </c>
      <c r="E92" s="113" t="s">
        <v>172</v>
      </c>
      <c r="F92" s="1"/>
    </row>
    <row r="93" spans="1:6" s="89" customFormat="1" x14ac:dyDescent="0.2">
      <c r="A93" s="114">
        <v>43488</v>
      </c>
      <c r="B93" s="111">
        <v>355.65</v>
      </c>
      <c r="C93" s="112" t="s">
        <v>209</v>
      </c>
      <c r="D93" s="112" t="s">
        <v>171</v>
      </c>
      <c r="E93" s="113" t="s">
        <v>172</v>
      </c>
      <c r="F93" s="1"/>
    </row>
    <row r="94" spans="1:6" s="89" customFormat="1" x14ac:dyDescent="0.2">
      <c r="A94" s="114">
        <v>43496</v>
      </c>
      <c r="B94" s="111">
        <v>342</v>
      </c>
      <c r="C94" s="112" t="s">
        <v>234</v>
      </c>
      <c r="D94" s="112" t="s">
        <v>171</v>
      </c>
      <c r="E94" s="113" t="s">
        <v>172</v>
      </c>
      <c r="F94" s="1"/>
    </row>
    <row r="95" spans="1:6" s="89" customFormat="1" x14ac:dyDescent="0.2">
      <c r="A95" s="114"/>
      <c r="B95" s="111">
        <v>199</v>
      </c>
      <c r="C95" s="156" t="s">
        <v>234</v>
      </c>
      <c r="D95" s="156" t="s">
        <v>181</v>
      </c>
      <c r="E95" s="113" t="s">
        <v>172</v>
      </c>
      <c r="F95" s="1"/>
    </row>
    <row r="96" spans="1:6" s="89" customFormat="1" x14ac:dyDescent="0.2">
      <c r="A96" s="114"/>
      <c r="B96" s="111">
        <v>38.700000000000003</v>
      </c>
      <c r="C96" s="156" t="s">
        <v>234</v>
      </c>
      <c r="D96" s="156" t="s">
        <v>176</v>
      </c>
      <c r="E96" s="113" t="s">
        <v>172</v>
      </c>
      <c r="F96" s="1"/>
    </row>
    <row r="97" spans="1:6" s="89" customFormat="1" x14ac:dyDescent="0.2">
      <c r="A97" s="114">
        <v>43500</v>
      </c>
      <c r="B97" s="111">
        <v>327.64999999999998</v>
      </c>
      <c r="C97" s="156" t="s">
        <v>170</v>
      </c>
      <c r="D97" s="112" t="s">
        <v>171</v>
      </c>
      <c r="E97" s="113" t="s">
        <v>172</v>
      </c>
      <c r="F97" s="1"/>
    </row>
    <row r="98" spans="1:6" s="89" customFormat="1" x14ac:dyDescent="0.2">
      <c r="A98" s="114"/>
      <c r="B98" s="111"/>
      <c r="C98" s="156" t="s">
        <v>175</v>
      </c>
      <c r="D98" s="112"/>
      <c r="E98" s="113"/>
      <c r="F98" s="1"/>
    </row>
    <row r="99" spans="1:6" s="89" customFormat="1" x14ac:dyDescent="0.2">
      <c r="A99" s="114">
        <v>43508</v>
      </c>
      <c r="B99" s="111">
        <v>384.65</v>
      </c>
      <c r="C99" s="156" t="s">
        <v>211</v>
      </c>
      <c r="D99" s="112" t="s">
        <v>171</v>
      </c>
      <c r="E99" s="113" t="s">
        <v>172</v>
      </c>
      <c r="F99" s="1"/>
    </row>
    <row r="100" spans="1:6" s="89" customFormat="1" x14ac:dyDescent="0.2">
      <c r="A100" s="114"/>
      <c r="B100" s="111">
        <v>15</v>
      </c>
      <c r="C100" s="156" t="s">
        <v>211</v>
      </c>
      <c r="D100" s="112" t="s">
        <v>183</v>
      </c>
      <c r="E100" s="113" t="s">
        <v>184</v>
      </c>
      <c r="F100" s="1"/>
    </row>
    <row r="101" spans="1:6" s="89" customFormat="1" x14ac:dyDescent="0.2">
      <c r="A101" s="114">
        <v>43511</v>
      </c>
      <c r="B101" s="111">
        <v>299.64999999999998</v>
      </c>
      <c r="C101" s="156" t="s">
        <v>212</v>
      </c>
      <c r="D101" s="112" t="s">
        <v>171</v>
      </c>
      <c r="E101" s="113" t="s">
        <v>192</v>
      </c>
      <c r="F101" s="1"/>
    </row>
    <row r="102" spans="1:6" s="89" customFormat="1" x14ac:dyDescent="0.2">
      <c r="A102" s="114">
        <v>43538</v>
      </c>
      <c r="B102" s="111">
        <v>163</v>
      </c>
      <c r="C102" s="156" t="s">
        <v>213</v>
      </c>
      <c r="D102" s="112" t="s">
        <v>171</v>
      </c>
      <c r="E102" s="113" t="s">
        <v>172</v>
      </c>
      <c r="F102" s="1"/>
    </row>
    <row r="103" spans="1:6" s="89" customFormat="1" x14ac:dyDescent="0.2">
      <c r="A103" s="114"/>
      <c r="B103" s="111"/>
      <c r="C103" s="156" t="s">
        <v>214</v>
      </c>
      <c r="D103" s="112"/>
      <c r="E103" s="113"/>
      <c r="F103" s="1"/>
    </row>
    <row r="104" spans="1:6" s="89" customFormat="1" x14ac:dyDescent="0.2">
      <c r="A104" s="114"/>
      <c r="B104" s="111">
        <v>30</v>
      </c>
      <c r="C104" s="156" t="s">
        <v>213</v>
      </c>
      <c r="D104" s="112" t="s">
        <v>183</v>
      </c>
      <c r="E104" s="113" t="s">
        <v>184</v>
      </c>
      <c r="F104" s="1"/>
    </row>
    <row r="105" spans="1:6" s="89" customFormat="1" x14ac:dyDescent="0.2">
      <c r="A105" s="114"/>
      <c r="B105" s="111"/>
      <c r="C105" s="156" t="s">
        <v>214</v>
      </c>
      <c r="D105" s="112"/>
      <c r="E105" s="113"/>
      <c r="F105" s="1"/>
    </row>
    <row r="106" spans="1:6" s="89" customFormat="1" x14ac:dyDescent="0.2">
      <c r="A106" s="114"/>
      <c r="B106" s="111">
        <v>38.6</v>
      </c>
      <c r="C106" s="156" t="s">
        <v>213</v>
      </c>
      <c r="D106" s="112" t="s">
        <v>176</v>
      </c>
      <c r="E106" s="113" t="s">
        <v>172</v>
      </c>
      <c r="F106" s="1"/>
    </row>
    <row r="107" spans="1:6" s="89" customFormat="1" x14ac:dyDescent="0.2">
      <c r="A107" s="114"/>
      <c r="B107" s="111"/>
      <c r="C107" s="156" t="s">
        <v>214</v>
      </c>
      <c r="D107" s="112"/>
      <c r="E107" s="113"/>
      <c r="F107" s="1"/>
    </row>
    <row r="108" spans="1:6" s="89" customFormat="1" x14ac:dyDescent="0.2">
      <c r="A108" s="114">
        <v>43552</v>
      </c>
      <c r="B108" s="111">
        <v>304.7</v>
      </c>
      <c r="C108" s="156" t="s">
        <v>215</v>
      </c>
      <c r="D108" s="112" t="s">
        <v>171</v>
      </c>
      <c r="E108" s="113" t="s">
        <v>172</v>
      </c>
      <c r="F108" s="1"/>
    </row>
    <row r="109" spans="1:6" s="89" customFormat="1" x14ac:dyDescent="0.2">
      <c r="A109" s="114"/>
      <c r="B109" s="111">
        <v>98.1</v>
      </c>
      <c r="C109" s="156" t="s">
        <v>215</v>
      </c>
      <c r="D109" s="112" t="s">
        <v>177</v>
      </c>
      <c r="E109" s="113" t="s">
        <v>172</v>
      </c>
      <c r="F109" s="1"/>
    </row>
    <row r="110" spans="1:6" s="89" customFormat="1" x14ac:dyDescent="0.2">
      <c r="A110" s="114">
        <v>43563</v>
      </c>
      <c r="B110" s="111">
        <v>548.65</v>
      </c>
      <c r="C110" s="156" t="s">
        <v>170</v>
      </c>
      <c r="D110" s="112" t="s">
        <v>171</v>
      </c>
      <c r="E110" s="113" t="s">
        <v>172</v>
      </c>
      <c r="F110" s="1"/>
    </row>
    <row r="111" spans="1:6" s="89" customFormat="1" x14ac:dyDescent="0.2">
      <c r="A111" s="114"/>
      <c r="B111" s="111"/>
      <c r="C111" s="156" t="s">
        <v>175</v>
      </c>
      <c r="D111" s="112"/>
      <c r="E111" s="113"/>
      <c r="F111" s="1"/>
    </row>
    <row r="112" spans="1:6" s="89" customFormat="1" x14ac:dyDescent="0.2">
      <c r="A112" s="114">
        <v>43565</v>
      </c>
      <c r="B112" s="111">
        <v>286</v>
      </c>
      <c r="C112" s="156" t="s">
        <v>235</v>
      </c>
      <c r="D112" s="112" t="s">
        <v>171</v>
      </c>
      <c r="E112" s="113" t="s">
        <v>172</v>
      </c>
      <c r="F112" s="1"/>
    </row>
    <row r="113" spans="1:6" s="89" customFormat="1" x14ac:dyDescent="0.2">
      <c r="A113" s="114"/>
      <c r="B113" s="111"/>
      <c r="C113" s="156" t="s">
        <v>236</v>
      </c>
      <c r="D113" s="112"/>
      <c r="E113" s="113"/>
      <c r="F113" s="1"/>
    </row>
    <row r="114" spans="1:6" s="89" customFormat="1" x14ac:dyDescent="0.2">
      <c r="A114" s="114"/>
      <c r="B114" s="111">
        <v>219</v>
      </c>
      <c r="C114" s="156" t="s">
        <v>235</v>
      </c>
      <c r="D114" s="156" t="s">
        <v>181</v>
      </c>
      <c r="E114" s="113" t="s">
        <v>172</v>
      </c>
      <c r="F114" s="1"/>
    </row>
    <row r="115" spans="1:6" s="89" customFormat="1" x14ac:dyDescent="0.2">
      <c r="A115" s="114"/>
      <c r="B115" s="111"/>
      <c r="C115" s="156" t="s">
        <v>236</v>
      </c>
      <c r="D115" s="112"/>
      <c r="E115" s="113"/>
      <c r="F115" s="1"/>
    </row>
    <row r="116" spans="1:6" s="89" customFormat="1" x14ac:dyDescent="0.2">
      <c r="A116" s="114"/>
      <c r="B116" s="111">
        <v>30</v>
      </c>
      <c r="C116" s="156" t="s">
        <v>235</v>
      </c>
      <c r="D116" s="112" t="s">
        <v>183</v>
      </c>
      <c r="E116" s="113" t="s">
        <v>184</v>
      </c>
      <c r="F116" s="1"/>
    </row>
    <row r="117" spans="1:6" s="89" customFormat="1" x14ac:dyDescent="0.2">
      <c r="A117" s="114"/>
      <c r="B117" s="111"/>
      <c r="C117" s="156" t="s">
        <v>236</v>
      </c>
      <c r="D117" s="112"/>
      <c r="E117" s="113"/>
      <c r="F117" s="1"/>
    </row>
    <row r="118" spans="1:6" s="89" customFormat="1" x14ac:dyDescent="0.2">
      <c r="A118" s="114">
        <v>43593</v>
      </c>
      <c r="B118" s="111">
        <v>595.91</v>
      </c>
      <c r="C118" s="156" t="s">
        <v>237</v>
      </c>
      <c r="D118" s="112" t="s">
        <v>171</v>
      </c>
      <c r="E118" s="113" t="s">
        <v>172</v>
      </c>
      <c r="F118" s="1"/>
    </row>
    <row r="119" spans="1:6" s="89" customFormat="1" x14ac:dyDescent="0.2">
      <c r="A119" s="114"/>
      <c r="B119" s="111"/>
      <c r="C119" s="156" t="s">
        <v>238</v>
      </c>
      <c r="D119" s="156"/>
      <c r="E119" s="113"/>
      <c r="F119" s="1"/>
    </row>
    <row r="120" spans="1:6" s="89" customFormat="1" x14ac:dyDescent="0.2">
      <c r="A120" s="114"/>
      <c r="B120" s="111"/>
      <c r="C120" s="156" t="s">
        <v>261</v>
      </c>
      <c r="D120" s="112"/>
      <c r="E120" s="113"/>
      <c r="F120" s="1"/>
    </row>
    <row r="121" spans="1:6" s="89" customFormat="1" x14ac:dyDescent="0.2">
      <c r="A121" s="114"/>
      <c r="B121" s="111">
        <v>219</v>
      </c>
      <c r="C121" s="156" t="s">
        <v>237</v>
      </c>
      <c r="D121" s="112" t="s">
        <v>181</v>
      </c>
      <c r="E121" s="113"/>
      <c r="F121" s="1"/>
    </row>
    <row r="122" spans="1:6" s="89" customFormat="1" x14ac:dyDescent="0.2">
      <c r="A122" s="114"/>
      <c r="B122" s="111"/>
      <c r="C122" s="156" t="s">
        <v>238</v>
      </c>
      <c r="D122" s="112"/>
      <c r="E122" s="113"/>
      <c r="F122" s="1"/>
    </row>
    <row r="123" spans="1:6" s="89" customFormat="1" x14ac:dyDescent="0.2">
      <c r="A123" s="114"/>
      <c r="B123" s="111"/>
      <c r="C123" s="156" t="s">
        <v>261</v>
      </c>
      <c r="D123" s="112"/>
      <c r="E123" s="113"/>
      <c r="F123" s="1"/>
    </row>
    <row r="124" spans="1:6" s="89" customFormat="1" x14ac:dyDescent="0.2">
      <c r="A124" s="114"/>
      <c r="B124" s="111">
        <v>30</v>
      </c>
      <c r="C124" s="156" t="s">
        <v>237</v>
      </c>
      <c r="D124" s="112" t="s">
        <v>183</v>
      </c>
      <c r="E124" s="113" t="s">
        <v>184</v>
      </c>
      <c r="F124" s="1"/>
    </row>
    <row r="125" spans="1:6" s="89" customFormat="1" x14ac:dyDescent="0.2">
      <c r="A125" s="114"/>
      <c r="B125" s="111"/>
      <c r="C125" s="156" t="s">
        <v>238</v>
      </c>
      <c r="D125" s="112"/>
      <c r="E125" s="113"/>
      <c r="F125" s="1"/>
    </row>
    <row r="126" spans="1:6" s="89" customFormat="1" x14ac:dyDescent="0.2">
      <c r="A126" s="114"/>
      <c r="B126" s="111"/>
      <c r="C126" s="156" t="s">
        <v>261</v>
      </c>
      <c r="D126" s="112"/>
      <c r="E126" s="113"/>
      <c r="F126" s="1"/>
    </row>
    <row r="127" spans="1:6" s="89" customFormat="1" x14ac:dyDescent="0.2">
      <c r="A127" s="114"/>
      <c r="B127" s="111">
        <v>67.900000000000006</v>
      </c>
      <c r="C127" s="156" t="s">
        <v>237</v>
      </c>
      <c r="D127" s="112" t="s">
        <v>177</v>
      </c>
      <c r="E127" s="113" t="s">
        <v>172</v>
      </c>
      <c r="F127" s="1"/>
    </row>
    <row r="128" spans="1:6" s="89" customFormat="1" x14ac:dyDescent="0.2">
      <c r="A128" s="114"/>
      <c r="B128" s="111"/>
      <c r="C128" s="156" t="s">
        <v>238</v>
      </c>
      <c r="D128" s="112"/>
      <c r="E128" s="113"/>
      <c r="F128" s="1"/>
    </row>
    <row r="129" spans="1:6" s="89" customFormat="1" x14ac:dyDescent="0.2">
      <c r="A129" s="114"/>
      <c r="B129" s="111"/>
      <c r="C129" s="156" t="s">
        <v>261</v>
      </c>
      <c r="D129" s="112"/>
      <c r="E129" s="113"/>
      <c r="F129" s="1"/>
    </row>
    <row r="130" spans="1:6" s="89" customFormat="1" x14ac:dyDescent="0.2">
      <c r="A130" s="114">
        <v>43599</v>
      </c>
      <c r="B130" s="111">
        <v>369.65</v>
      </c>
      <c r="C130" s="156" t="s">
        <v>263</v>
      </c>
      <c r="D130" s="112" t="s">
        <v>171</v>
      </c>
      <c r="E130" s="113" t="s">
        <v>172</v>
      </c>
      <c r="F130" s="1"/>
    </row>
    <row r="131" spans="1:6" s="89" customFormat="1" x14ac:dyDescent="0.2">
      <c r="A131" s="114"/>
      <c r="B131" s="111">
        <v>15</v>
      </c>
      <c r="C131" s="156" t="s">
        <v>263</v>
      </c>
      <c r="D131" s="112" t="s">
        <v>183</v>
      </c>
      <c r="E131" s="113" t="s">
        <v>184</v>
      </c>
      <c r="F131" s="1"/>
    </row>
    <row r="132" spans="1:6" s="89" customFormat="1" x14ac:dyDescent="0.2">
      <c r="A132" s="114"/>
      <c r="B132" s="111">
        <v>51.7</v>
      </c>
      <c r="C132" s="156" t="s">
        <v>262</v>
      </c>
      <c r="D132" s="112" t="s">
        <v>177</v>
      </c>
      <c r="E132" s="113" t="s">
        <v>172</v>
      </c>
      <c r="F132" s="1"/>
    </row>
    <row r="133" spans="1:6" s="89" customFormat="1" x14ac:dyDescent="0.2">
      <c r="A133" s="114">
        <v>43629</v>
      </c>
      <c r="B133" s="111">
        <v>414</v>
      </c>
      <c r="C133" s="156" t="s">
        <v>221</v>
      </c>
      <c r="D133" s="112" t="s">
        <v>171</v>
      </c>
      <c r="E133" s="113" t="s">
        <v>172</v>
      </c>
      <c r="F133" s="1"/>
    </row>
    <row r="134" spans="1:6" s="89" customFormat="1" x14ac:dyDescent="0.2">
      <c r="A134" s="114"/>
      <c r="B134" s="111"/>
      <c r="C134" s="156" t="s">
        <v>219</v>
      </c>
      <c r="D134" s="157"/>
      <c r="E134" s="113"/>
      <c r="F134" s="1"/>
    </row>
    <row r="135" spans="1:6" s="89" customFormat="1" x14ac:dyDescent="0.2">
      <c r="A135" s="114"/>
      <c r="B135" s="111"/>
      <c r="C135" s="156" t="s">
        <v>220</v>
      </c>
      <c r="D135" s="112"/>
      <c r="E135" s="113"/>
      <c r="F135" s="1"/>
    </row>
    <row r="136" spans="1:6" s="89" customFormat="1" x14ac:dyDescent="0.2">
      <c r="A136" s="114"/>
      <c r="B136" s="111">
        <v>209</v>
      </c>
      <c r="C136" s="156" t="s">
        <v>221</v>
      </c>
      <c r="D136" s="156" t="s">
        <v>181</v>
      </c>
      <c r="E136" s="113" t="s">
        <v>172</v>
      </c>
      <c r="F136" s="1"/>
    </row>
    <row r="137" spans="1:6" s="89" customFormat="1" x14ac:dyDescent="0.2">
      <c r="A137" s="114"/>
      <c r="B137" s="111"/>
      <c r="C137" s="156" t="s">
        <v>219</v>
      </c>
      <c r="D137" s="112"/>
      <c r="E137" s="113"/>
      <c r="F137" s="1"/>
    </row>
    <row r="138" spans="1:6" s="89" customFormat="1" x14ac:dyDescent="0.2">
      <c r="A138" s="114"/>
      <c r="B138" s="111"/>
      <c r="C138" s="156" t="s">
        <v>220</v>
      </c>
      <c r="D138" s="112"/>
      <c r="E138" s="113"/>
      <c r="F138" s="1"/>
    </row>
    <row r="139" spans="1:6" s="89" customFormat="1" x14ac:dyDescent="0.2">
      <c r="A139" s="114"/>
      <c r="B139" s="111">
        <v>42.4</v>
      </c>
      <c r="C139" s="156" t="s">
        <v>221</v>
      </c>
      <c r="D139" s="112" t="s">
        <v>176</v>
      </c>
      <c r="E139" s="113" t="s">
        <v>172</v>
      </c>
      <c r="F139" s="1"/>
    </row>
    <row r="140" spans="1:6" s="89" customFormat="1" x14ac:dyDescent="0.2">
      <c r="A140" s="114"/>
      <c r="B140" s="111"/>
      <c r="C140" s="156" t="s">
        <v>219</v>
      </c>
      <c r="D140" s="112"/>
      <c r="E140" s="113"/>
      <c r="F140" s="1"/>
    </row>
    <row r="141" spans="1:6" s="89" customFormat="1" x14ac:dyDescent="0.2">
      <c r="A141" s="114"/>
      <c r="B141" s="111"/>
      <c r="C141" s="156" t="s">
        <v>220</v>
      </c>
      <c r="D141" s="112"/>
      <c r="E141" s="113"/>
      <c r="F141" s="1"/>
    </row>
    <row r="142" spans="1:6" s="89" customFormat="1" x14ac:dyDescent="0.2">
      <c r="A142" s="114"/>
      <c r="B142" s="111">
        <v>30</v>
      </c>
      <c r="C142" s="156" t="s">
        <v>221</v>
      </c>
      <c r="D142" s="112" t="s">
        <v>183</v>
      </c>
      <c r="E142" s="113" t="s">
        <v>184</v>
      </c>
      <c r="F142" s="1"/>
    </row>
    <row r="143" spans="1:6" s="89" customFormat="1" x14ac:dyDescent="0.2">
      <c r="A143" s="114"/>
      <c r="B143" s="111"/>
      <c r="C143" s="156" t="s">
        <v>219</v>
      </c>
      <c r="D143" s="112"/>
      <c r="E143" s="113"/>
      <c r="F143" s="1"/>
    </row>
    <row r="144" spans="1:6" s="89" customFormat="1" x14ac:dyDescent="0.2">
      <c r="A144" s="114"/>
      <c r="B144" s="111"/>
      <c r="C144" s="156" t="s">
        <v>220</v>
      </c>
      <c r="D144" s="112"/>
      <c r="E144" s="113"/>
      <c r="F144" s="1"/>
    </row>
    <row r="145" spans="1:6" s="89" customFormat="1" x14ac:dyDescent="0.2">
      <c r="A145" s="114">
        <v>43643</v>
      </c>
      <c r="B145" s="111">
        <v>354</v>
      </c>
      <c r="C145" s="156" t="s">
        <v>251</v>
      </c>
      <c r="D145" s="112" t="s">
        <v>171</v>
      </c>
      <c r="E145" s="113" t="s">
        <v>172</v>
      </c>
      <c r="F145" s="1"/>
    </row>
    <row r="146" spans="1:6" s="89" customFormat="1" x14ac:dyDescent="0.2">
      <c r="A146" s="114"/>
      <c r="B146" s="111"/>
      <c r="C146" s="156" t="s">
        <v>251</v>
      </c>
      <c r="D146" s="112" t="s">
        <v>176</v>
      </c>
      <c r="E146" s="113" t="s">
        <v>172</v>
      </c>
      <c r="F146" s="1"/>
    </row>
    <row r="147" spans="1:6" s="89" customFormat="1" x14ac:dyDescent="0.2">
      <c r="A147" s="114"/>
      <c r="B147" s="111">
        <v>15</v>
      </c>
      <c r="C147" s="156" t="s">
        <v>251</v>
      </c>
      <c r="D147" s="112" t="s">
        <v>183</v>
      </c>
      <c r="E147" s="113" t="s">
        <v>184</v>
      </c>
      <c r="F147" s="1"/>
    </row>
    <row r="148" spans="1:6" s="89" customFormat="1" ht="25.5" x14ac:dyDescent="0.2">
      <c r="A148" s="114" t="s">
        <v>241</v>
      </c>
      <c r="B148" s="111">
        <v>773.88</v>
      </c>
      <c r="C148" s="156" t="s">
        <v>254</v>
      </c>
      <c r="D148" s="112" t="s">
        <v>240</v>
      </c>
      <c r="E148" s="113"/>
      <c r="F148" s="1"/>
    </row>
    <row r="149" spans="1:6" s="89" customFormat="1" x14ac:dyDescent="0.2">
      <c r="A149" s="114"/>
      <c r="B149" s="111"/>
      <c r="C149" s="156"/>
      <c r="D149" s="112"/>
      <c r="E149" s="113"/>
      <c r="F149" s="1"/>
    </row>
    <row r="150" spans="1:6" s="89" customFormat="1" x14ac:dyDescent="0.2">
      <c r="A150" s="114"/>
      <c r="B150" s="111"/>
      <c r="C150" s="156"/>
      <c r="D150" s="112"/>
      <c r="E150" s="113"/>
      <c r="F150" s="1"/>
    </row>
    <row r="151" spans="1:6" s="89" customFormat="1" hidden="1" x14ac:dyDescent="0.2">
      <c r="A151" s="114"/>
      <c r="B151" s="111"/>
      <c r="C151" s="156" t="s">
        <v>216</v>
      </c>
      <c r="D151" s="112"/>
      <c r="E151" s="113"/>
      <c r="F151" s="1"/>
    </row>
    <row r="152" spans="1:6" ht="19.5" customHeight="1" x14ac:dyDescent="0.2">
      <c r="A152" s="128" t="s">
        <v>155</v>
      </c>
      <c r="B152" s="129">
        <f>SUM(B21:B151)</f>
        <v>13615.949999999997</v>
      </c>
      <c r="C152" s="130" t="str">
        <f>IF(SUBTOTAL(3,B21:B151)=SUBTOTAL(103,B21:B151),'Summary and sign-off'!$A$47,'Summary and sign-off'!$A$48)</f>
        <v>Check - there are no hidden rows with data</v>
      </c>
      <c r="D152" s="165" t="str">
        <f>IF('Summary and sign-off'!F55='Summary and sign-off'!F53,'Summary and sign-off'!A50,'Summary and sign-off'!A49)</f>
        <v>Not all lines have an entry for "Cost in NZ$" and "Type of expense"</v>
      </c>
      <c r="E152" s="165"/>
      <c r="F152" s="48"/>
    </row>
    <row r="153" spans="1:6" ht="10.5" customHeight="1" x14ac:dyDescent="0.2">
      <c r="A153" s="29"/>
      <c r="B153" s="24"/>
      <c r="C153" s="29"/>
      <c r="D153" s="29"/>
      <c r="E153" s="29"/>
      <c r="F153" s="29"/>
    </row>
    <row r="154" spans="1:6" ht="24.75" customHeight="1" x14ac:dyDescent="0.2">
      <c r="A154" s="166" t="s">
        <v>44</v>
      </c>
      <c r="B154" s="166"/>
      <c r="C154" s="166"/>
      <c r="D154" s="166"/>
      <c r="E154" s="166"/>
      <c r="F154" s="48"/>
    </row>
    <row r="155" spans="1:6" ht="27" customHeight="1" x14ac:dyDescent="0.2">
      <c r="A155" s="37" t="s">
        <v>49</v>
      </c>
      <c r="B155" s="37" t="s">
        <v>31</v>
      </c>
      <c r="C155" s="37" t="s">
        <v>147</v>
      </c>
      <c r="D155" s="37" t="s">
        <v>88</v>
      </c>
      <c r="E155" s="37" t="s">
        <v>76</v>
      </c>
      <c r="F155" s="51"/>
    </row>
    <row r="156" spans="1:6" s="89" customFormat="1" hidden="1" x14ac:dyDescent="0.2">
      <c r="A156" s="114"/>
      <c r="B156" s="111"/>
      <c r="C156" s="112"/>
      <c r="D156" s="112"/>
      <c r="E156" s="113"/>
      <c r="F156" s="1"/>
    </row>
    <row r="157" spans="1:6" s="89" customFormat="1" x14ac:dyDescent="0.2">
      <c r="A157" s="114">
        <v>43301</v>
      </c>
      <c r="B157" s="111">
        <v>30.4</v>
      </c>
      <c r="C157" s="112" t="s">
        <v>197</v>
      </c>
      <c r="D157" s="112" t="s">
        <v>240</v>
      </c>
      <c r="E157" s="113" t="s">
        <v>198</v>
      </c>
      <c r="F157" s="1"/>
    </row>
    <row r="158" spans="1:6" s="89" customFormat="1" x14ac:dyDescent="0.2">
      <c r="A158" s="114">
        <v>43308</v>
      </c>
      <c r="B158" s="111">
        <v>15.2</v>
      </c>
      <c r="C158" s="112" t="s">
        <v>199</v>
      </c>
      <c r="D158" s="112" t="s">
        <v>240</v>
      </c>
      <c r="E158" s="113" t="s">
        <v>200</v>
      </c>
      <c r="F158" s="1"/>
    </row>
    <row r="159" spans="1:6" s="89" customFormat="1" x14ac:dyDescent="0.2">
      <c r="A159" s="114">
        <v>43311</v>
      </c>
      <c r="B159" s="111">
        <v>76</v>
      </c>
      <c r="C159" s="112" t="s">
        <v>201</v>
      </c>
      <c r="D159" s="112" t="s">
        <v>240</v>
      </c>
      <c r="E159" s="113" t="s">
        <v>202</v>
      </c>
      <c r="F159" s="1"/>
    </row>
    <row r="160" spans="1:6" s="89" customFormat="1" x14ac:dyDescent="0.2">
      <c r="A160" s="114">
        <v>43328</v>
      </c>
      <c r="B160" s="111">
        <v>30.4</v>
      </c>
      <c r="C160" s="112" t="s">
        <v>203</v>
      </c>
      <c r="D160" s="112" t="s">
        <v>240</v>
      </c>
      <c r="E160" s="113" t="s">
        <v>198</v>
      </c>
      <c r="F160" s="1"/>
    </row>
    <row r="161" spans="1:6" s="89" customFormat="1" ht="25.5" x14ac:dyDescent="0.2">
      <c r="A161" s="114">
        <v>43357</v>
      </c>
      <c r="B161" s="111">
        <v>30.4</v>
      </c>
      <c r="C161" s="112" t="s">
        <v>204</v>
      </c>
      <c r="D161" s="112" t="s">
        <v>240</v>
      </c>
      <c r="E161" s="113" t="s">
        <v>198</v>
      </c>
      <c r="F161" s="1"/>
    </row>
    <row r="162" spans="1:6" s="89" customFormat="1" x14ac:dyDescent="0.2">
      <c r="A162" s="114">
        <v>43395</v>
      </c>
      <c r="B162" s="111">
        <v>30.4</v>
      </c>
      <c r="C162" s="112" t="s">
        <v>205</v>
      </c>
      <c r="D162" s="112" t="s">
        <v>240</v>
      </c>
      <c r="E162" s="113" t="s">
        <v>198</v>
      </c>
      <c r="F162" s="1"/>
    </row>
    <row r="163" spans="1:6" s="89" customFormat="1" x14ac:dyDescent="0.2">
      <c r="A163" s="114">
        <v>43396</v>
      </c>
      <c r="B163" s="111">
        <v>30.4</v>
      </c>
      <c r="C163" s="112" t="s">
        <v>264</v>
      </c>
      <c r="D163" s="112" t="s">
        <v>240</v>
      </c>
      <c r="E163" s="113" t="s">
        <v>198</v>
      </c>
      <c r="F163" s="1"/>
    </row>
    <row r="164" spans="1:6" s="89" customFormat="1" x14ac:dyDescent="0.2">
      <c r="A164" s="114">
        <v>43397</v>
      </c>
      <c r="B164" s="111">
        <v>30.4</v>
      </c>
      <c r="C164" s="112" t="s">
        <v>264</v>
      </c>
      <c r="D164" s="112" t="s">
        <v>240</v>
      </c>
      <c r="E164" s="113" t="s">
        <v>198</v>
      </c>
      <c r="F164" s="1"/>
    </row>
    <row r="165" spans="1:6" s="89" customFormat="1" x14ac:dyDescent="0.2">
      <c r="A165" s="114">
        <v>43399</v>
      </c>
      <c r="B165" s="111">
        <v>30.4</v>
      </c>
      <c r="C165" s="112" t="s">
        <v>197</v>
      </c>
      <c r="D165" s="112" t="s">
        <v>240</v>
      </c>
      <c r="E165" s="113" t="s">
        <v>198</v>
      </c>
      <c r="F165" s="1"/>
    </row>
    <row r="166" spans="1:6" s="89" customFormat="1" x14ac:dyDescent="0.2">
      <c r="A166" s="114">
        <v>43410</v>
      </c>
      <c r="B166" s="111">
        <v>30.4</v>
      </c>
      <c r="C166" s="112" t="s">
        <v>206</v>
      </c>
      <c r="D166" s="112" t="s">
        <v>240</v>
      </c>
      <c r="E166" s="113" t="s">
        <v>198</v>
      </c>
      <c r="F166" s="1"/>
    </row>
    <row r="167" spans="1:6" s="89" customFormat="1" x14ac:dyDescent="0.2">
      <c r="A167" s="114">
        <v>43413</v>
      </c>
      <c r="B167" s="111">
        <v>243.2</v>
      </c>
      <c r="C167" s="112" t="s">
        <v>208</v>
      </c>
      <c r="D167" s="112" t="s">
        <v>240</v>
      </c>
      <c r="E167" s="113" t="s">
        <v>207</v>
      </c>
      <c r="F167" s="1"/>
    </row>
    <row r="168" spans="1:6" s="89" customFormat="1" x14ac:dyDescent="0.2">
      <c r="A168" s="114">
        <v>43430</v>
      </c>
      <c r="B168" s="111">
        <v>76</v>
      </c>
      <c r="C168" s="112" t="s">
        <v>201</v>
      </c>
      <c r="D168" s="112" t="s">
        <v>240</v>
      </c>
      <c r="E168" s="113" t="s">
        <v>202</v>
      </c>
      <c r="F168" s="1"/>
    </row>
    <row r="169" spans="1:6" s="89" customFormat="1" x14ac:dyDescent="0.2">
      <c r="A169" s="114">
        <v>43490</v>
      </c>
      <c r="B169" s="111">
        <v>30.4</v>
      </c>
      <c r="C169" s="156" t="s">
        <v>210</v>
      </c>
      <c r="D169" s="112" t="s">
        <v>240</v>
      </c>
      <c r="E169" s="113" t="s">
        <v>198</v>
      </c>
      <c r="F169" s="1"/>
    </row>
    <row r="170" spans="1:6" s="89" customFormat="1" ht="25.5" x14ac:dyDescent="0.2">
      <c r="A170" s="114">
        <v>43507</v>
      </c>
      <c r="B170" s="111">
        <v>10.64</v>
      </c>
      <c r="C170" s="156" t="s">
        <v>242</v>
      </c>
      <c r="D170" s="112" t="s">
        <v>240</v>
      </c>
      <c r="E170" s="113" t="s">
        <v>265</v>
      </c>
      <c r="F170" s="1"/>
    </row>
    <row r="171" spans="1:6" s="89" customFormat="1" x14ac:dyDescent="0.2">
      <c r="A171" s="114">
        <v>43515</v>
      </c>
      <c r="B171" s="111">
        <v>36.479999999999997</v>
      </c>
      <c r="C171" s="156" t="s">
        <v>243</v>
      </c>
      <c r="D171" s="112" t="s">
        <v>240</v>
      </c>
      <c r="E171" s="113" t="s">
        <v>198</v>
      </c>
      <c r="F171" s="1"/>
    </row>
    <row r="172" spans="1:6" s="89" customFormat="1" x14ac:dyDescent="0.2">
      <c r="A172" s="114">
        <v>43521</v>
      </c>
      <c r="B172" s="111">
        <v>246.24</v>
      </c>
      <c r="C172" s="156" t="s">
        <v>209</v>
      </c>
      <c r="D172" s="112" t="s">
        <v>240</v>
      </c>
      <c r="E172" s="113" t="s">
        <v>244</v>
      </c>
      <c r="F172" s="1"/>
    </row>
    <row r="173" spans="1:6" s="89" customFormat="1" x14ac:dyDescent="0.2">
      <c r="A173" s="114">
        <v>43528</v>
      </c>
      <c r="B173" s="111">
        <v>76</v>
      </c>
      <c r="C173" s="156" t="s">
        <v>201</v>
      </c>
      <c r="D173" s="112" t="s">
        <v>240</v>
      </c>
      <c r="E173" s="113" t="s">
        <v>202</v>
      </c>
      <c r="F173" s="1"/>
    </row>
    <row r="174" spans="1:6" s="89" customFormat="1" x14ac:dyDescent="0.2">
      <c r="A174" s="114">
        <v>43549</v>
      </c>
      <c r="B174" s="111">
        <v>30.4</v>
      </c>
      <c r="C174" s="156" t="s">
        <v>245</v>
      </c>
      <c r="D174" s="112" t="s">
        <v>240</v>
      </c>
      <c r="E174" s="113" t="s">
        <v>198</v>
      </c>
      <c r="F174" s="1"/>
    </row>
    <row r="175" spans="1:6" s="89" customFormat="1" x14ac:dyDescent="0.2">
      <c r="A175" s="114">
        <v>43567</v>
      </c>
      <c r="B175" s="111">
        <v>15.2</v>
      </c>
      <c r="C175" s="156" t="s">
        <v>247</v>
      </c>
      <c r="D175" s="112" t="s">
        <v>240</v>
      </c>
      <c r="E175" s="113" t="s">
        <v>246</v>
      </c>
      <c r="F175" s="1"/>
    </row>
    <row r="176" spans="1:6" s="89" customFormat="1" x14ac:dyDescent="0.2">
      <c r="A176" s="114">
        <v>43592</v>
      </c>
      <c r="B176" s="111">
        <v>22.8</v>
      </c>
      <c r="C176" s="156" t="s">
        <v>248</v>
      </c>
      <c r="D176" s="112" t="s">
        <v>240</v>
      </c>
      <c r="E176" s="113" t="s">
        <v>249</v>
      </c>
      <c r="F176" s="1"/>
    </row>
    <row r="177" spans="1:6" s="89" customFormat="1" x14ac:dyDescent="0.2">
      <c r="A177" s="114">
        <v>43608</v>
      </c>
      <c r="B177" s="111">
        <v>30.4</v>
      </c>
      <c r="C177" s="156" t="s">
        <v>250</v>
      </c>
      <c r="D177" s="112" t="s">
        <v>240</v>
      </c>
      <c r="E177" s="113" t="s">
        <v>198</v>
      </c>
      <c r="F177" s="1"/>
    </row>
    <row r="178" spans="1:6" s="89" customFormat="1" x14ac:dyDescent="0.2">
      <c r="A178" s="114">
        <v>43613</v>
      </c>
      <c r="B178" s="111">
        <v>30.4</v>
      </c>
      <c r="C178" s="156" t="s">
        <v>250</v>
      </c>
      <c r="D178" s="112" t="s">
        <v>240</v>
      </c>
      <c r="E178" s="113" t="s">
        <v>198</v>
      </c>
      <c r="F178" s="1"/>
    </row>
    <row r="179" spans="1:6" s="89" customFormat="1" x14ac:dyDescent="0.2">
      <c r="A179" s="114"/>
      <c r="B179" s="111"/>
      <c r="C179" s="156"/>
      <c r="D179" s="112"/>
      <c r="E179" s="113"/>
      <c r="F179" s="1"/>
    </row>
    <row r="180" spans="1:6" s="89" customFormat="1" x14ac:dyDescent="0.2">
      <c r="A180" s="114"/>
      <c r="B180" s="111"/>
      <c r="C180" s="112"/>
      <c r="D180" s="112"/>
      <c r="E180" s="113"/>
      <c r="F180" s="1"/>
    </row>
    <row r="181" spans="1:6" s="89" customFormat="1" hidden="1" x14ac:dyDescent="0.2">
      <c r="A181" s="114"/>
      <c r="B181" s="111"/>
      <c r="C181" s="112"/>
      <c r="D181" s="112"/>
      <c r="E181" s="113"/>
      <c r="F181" s="1"/>
    </row>
    <row r="182" spans="1:6" ht="19.5" customHeight="1" x14ac:dyDescent="0.2">
      <c r="A182" s="114"/>
      <c r="B182" s="129">
        <f>SUM(B156:B181)</f>
        <v>1182.5600000000002</v>
      </c>
      <c r="C182" s="130" t="str">
        <f>IF(SUBTOTAL(3,B156:B181)=SUBTOTAL(103,B156:B181),'Summary and sign-off'!$A$47,'Summary and sign-off'!$A$48)</f>
        <v>Check - there are no hidden rows with data</v>
      </c>
      <c r="D182" s="165" t="str">
        <f>IF('Summary and sign-off'!F56='Summary and sign-off'!F53,'Summary and sign-off'!A50,'Summary and sign-off'!A49)</f>
        <v>Check - each entry provides sufficient information</v>
      </c>
      <c r="E182" s="165"/>
      <c r="F182" s="48"/>
    </row>
    <row r="183" spans="1:6" ht="10.5" customHeight="1" x14ac:dyDescent="0.2">
      <c r="A183" s="114"/>
      <c r="B183" s="97"/>
      <c r="C183" s="24"/>
      <c r="D183" s="29"/>
      <c r="E183" s="29"/>
      <c r="F183" s="29"/>
    </row>
    <row r="184" spans="1:6" ht="34.5" customHeight="1" x14ac:dyDescent="0.2">
      <c r="A184" s="128" t="s">
        <v>152</v>
      </c>
      <c r="B184" s="98">
        <f>B17+B152+B182</f>
        <v>14798.509999999997</v>
      </c>
      <c r="C184" s="53"/>
      <c r="D184" s="53"/>
      <c r="E184" s="53"/>
      <c r="F184" s="28"/>
    </row>
    <row r="185" spans="1:6" x14ac:dyDescent="0.2">
      <c r="A185" s="29"/>
      <c r="B185" s="24"/>
      <c r="C185" s="29"/>
      <c r="D185" s="29"/>
      <c r="E185" s="29"/>
      <c r="F185" s="29"/>
    </row>
    <row r="186" spans="1:6" ht="15" x14ac:dyDescent="0.2">
      <c r="A186" s="52" t="s">
        <v>1</v>
      </c>
      <c r="B186" s="27"/>
      <c r="C186" s="28"/>
      <c r="D186" s="28"/>
      <c r="E186" s="28"/>
      <c r="F186" s="29"/>
    </row>
    <row r="187" spans="1:6" ht="12.6" customHeight="1" x14ac:dyDescent="0.2">
      <c r="A187" s="29"/>
      <c r="B187" s="55"/>
      <c r="C187" s="55"/>
      <c r="D187" s="34"/>
      <c r="E187" s="34"/>
      <c r="F187" s="29"/>
    </row>
    <row r="188" spans="1:6" ht="12.95" customHeight="1" x14ac:dyDescent="0.2">
      <c r="A188" s="54" t="s">
        <v>8</v>
      </c>
      <c r="B188" s="29"/>
      <c r="C188" s="34"/>
      <c r="D188" s="29"/>
      <c r="E188" s="34"/>
      <c r="F188" s="29"/>
    </row>
    <row r="189" spans="1:6" x14ac:dyDescent="0.2">
      <c r="A189" s="25" t="s">
        <v>50</v>
      </c>
      <c r="B189" s="34"/>
      <c r="C189" s="34"/>
      <c r="D189" s="34"/>
      <c r="E189" s="56"/>
      <c r="F189" s="48"/>
    </row>
    <row r="190" spans="1:6" x14ac:dyDescent="0.2">
      <c r="A190" s="33" t="s">
        <v>156</v>
      </c>
      <c r="B190" s="27"/>
      <c r="C190" s="28"/>
      <c r="D190" s="28"/>
      <c r="E190" s="28"/>
      <c r="F190" s="29"/>
    </row>
    <row r="191" spans="1:6" ht="12.95" customHeight="1" x14ac:dyDescent="0.2">
      <c r="A191" s="33" t="s">
        <v>149</v>
      </c>
      <c r="B191" s="29"/>
      <c r="C191" s="34"/>
      <c r="D191" s="29"/>
      <c r="E191" s="34"/>
      <c r="F191" s="29"/>
    </row>
    <row r="192" spans="1:6" x14ac:dyDescent="0.2">
      <c r="A192" s="25" t="s">
        <v>157</v>
      </c>
      <c r="B192" s="34"/>
      <c r="C192" s="34"/>
      <c r="D192" s="34"/>
      <c r="E192" s="56"/>
      <c r="F192" s="48"/>
    </row>
    <row r="193" spans="1:6" x14ac:dyDescent="0.2">
      <c r="A193" s="33" t="s">
        <v>148</v>
      </c>
      <c r="B193" s="38"/>
      <c r="C193" s="38"/>
      <c r="D193" s="38"/>
      <c r="E193" s="56"/>
      <c r="F193" s="48"/>
    </row>
    <row r="194" spans="1:6" x14ac:dyDescent="0.2">
      <c r="A194" s="33" t="s">
        <v>153</v>
      </c>
      <c r="B194" s="29"/>
      <c r="C194" s="29"/>
      <c r="D194" s="29"/>
      <c r="E194" s="48"/>
      <c r="F194" s="48"/>
    </row>
    <row r="195" spans="1:6" hidden="1" x14ac:dyDescent="0.2">
      <c r="A195" s="38" t="s">
        <v>165</v>
      </c>
      <c r="B195" s="29"/>
      <c r="C195" s="29"/>
      <c r="D195" s="29"/>
      <c r="E195" s="48"/>
      <c r="F195" s="48"/>
    </row>
    <row r="196" spans="1:6" hidden="1" x14ac:dyDescent="0.2">
      <c r="A196" s="42"/>
    </row>
    <row r="197" spans="1:6" hidden="1" x14ac:dyDescent="0.2">
      <c r="A197" s="42"/>
    </row>
    <row r="198" spans="1:6" hidden="1" x14ac:dyDescent="0.2"/>
    <row r="199" spans="1:6" hidden="1" x14ac:dyDescent="0.2"/>
    <row r="200" spans="1:6" ht="12.75" hidden="1" customHeight="1" x14ac:dyDescent="0.2"/>
    <row r="201" spans="1:6" hidden="1" x14ac:dyDescent="0.2"/>
    <row r="202" spans="1:6" hidden="1" x14ac:dyDescent="0.2"/>
    <row r="203" spans="1:6" hidden="1" x14ac:dyDescent="0.2">
      <c r="B203" s="48"/>
      <c r="C203" s="48"/>
      <c r="D203" s="48"/>
      <c r="E203" s="48"/>
      <c r="F203" s="48"/>
    </row>
    <row r="204" spans="1:6" hidden="1" x14ac:dyDescent="0.2">
      <c r="B204" s="48"/>
      <c r="C204" s="48"/>
      <c r="D204" s="48"/>
      <c r="E204" s="48"/>
      <c r="F204" s="48"/>
    </row>
    <row r="205" spans="1:6" hidden="1" x14ac:dyDescent="0.2">
      <c r="A205" s="57"/>
      <c r="B205" s="48"/>
      <c r="C205" s="48"/>
      <c r="D205" s="48"/>
      <c r="E205" s="48"/>
      <c r="F205" s="48"/>
    </row>
    <row r="206" spans="1:6" hidden="1" x14ac:dyDescent="0.2">
      <c r="A206" s="57"/>
      <c r="B206" s="48"/>
      <c r="C206" s="48"/>
      <c r="D206" s="48"/>
      <c r="E206" s="48"/>
      <c r="F206" s="48"/>
    </row>
    <row r="207" spans="1:6" hidden="1" x14ac:dyDescent="0.2">
      <c r="A207" s="57"/>
      <c r="B207" s="48"/>
      <c r="C207" s="48"/>
      <c r="D207" s="48"/>
      <c r="E207" s="48"/>
      <c r="F207" s="48"/>
    </row>
    <row r="208" spans="1:6" hidden="1" x14ac:dyDescent="0.2">
      <c r="A208" s="57"/>
    </row>
    <row r="209" spans="1:3" hidden="1" x14ac:dyDescent="0.2">
      <c r="A209" s="57"/>
    </row>
    <row r="210" spans="1:3" hidden="1" x14ac:dyDescent="0.2"/>
    <row r="211" spans="1:3" hidden="1" x14ac:dyDescent="0.2"/>
    <row r="212" spans="1:3" hidden="1" x14ac:dyDescent="0.2"/>
    <row r="213" spans="1:3" hidden="1" x14ac:dyDescent="0.2"/>
    <row r="214" spans="1:3" hidden="1" x14ac:dyDescent="0.2"/>
    <row r="215" spans="1:3" x14ac:dyDescent="0.2"/>
    <row r="216" spans="1:3" x14ac:dyDescent="0.2"/>
    <row r="217" spans="1:3" x14ac:dyDescent="0.2"/>
    <row r="218" spans="1:3" x14ac:dyDescent="0.2"/>
    <row r="219" spans="1:3" x14ac:dyDescent="0.2"/>
    <row r="220" spans="1:3" x14ac:dyDescent="0.2">
      <c r="C220" s="17" t="s">
        <v>239</v>
      </c>
    </row>
    <row r="221" spans="1:3" hidden="1" x14ac:dyDescent="0.2"/>
    <row r="222" spans="1:3" hidden="1" x14ac:dyDescent="0.2"/>
    <row r="223" spans="1:3" x14ac:dyDescent="0.2"/>
    <row r="224" spans="1:3"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sheetData>
  <sheetProtection formatCells="0" formatRows="0" insertColumns="0" insertRows="0" deleteRows="0"/>
  <mergeCells count="15">
    <mergeCell ref="B7:E7"/>
    <mergeCell ref="B5:E5"/>
    <mergeCell ref="D182:E182"/>
    <mergeCell ref="A1:E1"/>
    <mergeCell ref="A19:E19"/>
    <mergeCell ref="A154:E154"/>
    <mergeCell ref="B2:E2"/>
    <mergeCell ref="B3:E3"/>
    <mergeCell ref="B4:E4"/>
    <mergeCell ref="A8:E8"/>
    <mergeCell ref="A9:E9"/>
    <mergeCell ref="B6:E6"/>
    <mergeCell ref="D17:E17"/>
    <mergeCell ref="D152:E15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6:A183 A12:A16 A21:A151">
      <formula1>$B$4</formula1>
      <formula2>$B$5</formula2>
    </dataValidation>
    <dataValidation allowBlank="1" showInputMessage="1" showErrorMessage="1" prompt="Insert additional rows as needed:_x000a_- 'right click' on a row number (left of screen)_x000a_- select 'Insert' (this will insert a row above it)" sqref="A155 A20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B156:B181 B12:B16 B21:B151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B4"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1" t="s">
        <v>6</v>
      </c>
      <c r="B1" s="161"/>
      <c r="C1" s="161"/>
      <c r="D1" s="161"/>
      <c r="E1" s="161"/>
      <c r="F1" s="40"/>
    </row>
    <row r="2" spans="1:6" ht="21" customHeight="1" x14ac:dyDescent="0.2">
      <c r="A2" s="4" t="s">
        <v>2</v>
      </c>
      <c r="B2" s="164" t="str">
        <f>'Summary and sign-off'!B2:F2</f>
        <v>Hawke's Bay District Health Board</v>
      </c>
      <c r="C2" s="164"/>
      <c r="D2" s="164"/>
      <c r="E2" s="164"/>
      <c r="F2" s="40"/>
    </row>
    <row r="3" spans="1:6" ht="21" customHeight="1" x14ac:dyDescent="0.2">
      <c r="A3" s="4" t="s">
        <v>3</v>
      </c>
      <c r="B3" s="164" t="str">
        <f>'Summary and sign-off'!B3:F3</f>
        <v>Kevin Snee</v>
      </c>
      <c r="C3" s="164"/>
      <c r="D3" s="164"/>
      <c r="E3" s="164"/>
      <c r="F3" s="40"/>
    </row>
    <row r="4" spans="1:6" ht="21" customHeight="1" x14ac:dyDescent="0.2">
      <c r="A4" s="4" t="s">
        <v>77</v>
      </c>
      <c r="B4" s="164">
        <f>'Summary and sign-off'!B4:F4</f>
        <v>43282</v>
      </c>
      <c r="C4" s="164"/>
      <c r="D4" s="164"/>
      <c r="E4" s="164"/>
      <c r="F4" s="40"/>
    </row>
    <row r="5" spans="1:6" ht="21" customHeight="1" x14ac:dyDescent="0.2">
      <c r="A5" s="4" t="s">
        <v>78</v>
      </c>
      <c r="B5" s="164">
        <f>'Summary and sign-off'!B5:F5</f>
        <v>43646</v>
      </c>
      <c r="C5" s="164"/>
      <c r="D5" s="164"/>
      <c r="E5" s="164"/>
      <c r="F5" s="40"/>
    </row>
    <row r="6" spans="1:6" ht="21" customHeight="1" x14ac:dyDescent="0.2">
      <c r="A6" s="4" t="s">
        <v>29</v>
      </c>
      <c r="B6" s="159" t="s">
        <v>64</v>
      </c>
      <c r="C6" s="159"/>
      <c r="D6" s="159"/>
      <c r="E6" s="159"/>
      <c r="F6" s="40"/>
    </row>
    <row r="7" spans="1:6" ht="21" customHeight="1" x14ac:dyDescent="0.2">
      <c r="A7" s="4" t="s">
        <v>104</v>
      </c>
      <c r="B7" s="159" t="s">
        <v>116</v>
      </c>
      <c r="C7" s="159"/>
      <c r="D7" s="159"/>
      <c r="E7" s="159"/>
      <c r="F7" s="40"/>
    </row>
    <row r="8" spans="1:6" ht="35.25" customHeight="1" x14ac:dyDescent="0.25">
      <c r="A8" s="174" t="s">
        <v>158</v>
      </c>
      <c r="B8" s="174"/>
      <c r="C8" s="175"/>
      <c r="D8" s="175"/>
      <c r="E8" s="175"/>
      <c r="F8" s="44"/>
    </row>
    <row r="9" spans="1:6" ht="35.25" customHeight="1" x14ac:dyDescent="0.25">
      <c r="A9" s="172" t="s">
        <v>135</v>
      </c>
      <c r="B9" s="173"/>
      <c r="C9" s="173"/>
      <c r="D9" s="173"/>
      <c r="E9" s="173"/>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t="s">
        <v>258</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5" t="str">
        <f>IF('Summary and sign-off'!F57='Summary and sign-off'!F53,'Summary and sign-off'!A50,'Summary and sign-off'!A49)</f>
        <v>Check - each entry provides sufficient information</v>
      </c>
      <c r="E25" s="165"/>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6"/>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1" t="s">
        <v>6</v>
      </c>
      <c r="B1" s="161"/>
      <c r="C1" s="161"/>
      <c r="D1" s="161"/>
      <c r="E1" s="161"/>
      <c r="F1" s="26"/>
    </row>
    <row r="2" spans="1:6" ht="21" customHeight="1" x14ac:dyDescent="0.2">
      <c r="A2" s="4" t="s">
        <v>2</v>
      </c>
      <c r="B2" s="164" t="str">
        <f>'Summary and sign-off'!B2:F2</f>
        <v>Hawke's Bay District Health Board</v>
      </c>
      <c r="C2" s="164"/>
      <c r="D2" s="164"/>
      <c r="E2" s="164"/>
      <c r="F2" s="26"/>
    </row>
    <row r="3" spans="1:6" ht="21" customHeight="1" x14ac:dyDescent="0.2">
      <c r="A3" s="4" t="s">
        <v>3</v>
      </c>
      <c r="B3" s="164" t="str">
        <f>'Summary and sign-off'!B3:F3</f>
        <v>Kevin Snee</v>
      </c>
      <c r="C3" s="164"/>
      <c r="D3" s="164"/>
      <c r="E3" s="164"/>
      <c r="F3" s="26"/>
    </row>
    <row r="4" spans="1:6" ht="21" customHeight="1" x14ac:dyDescent="0.2">
      <c r="A4" s="4" t="s">
        <v>77</v>
      </c>
      <c r="B4" s="164">
        <f>'Summary and sign-off'!B4:F4</f>
        <v>43282</v>
      </c>
      <c r="C4" s="164"/>
      <c r="D4" s="164"/>
      <c r="E4" s="164"/>
      <c r="F4" s="26"/>
    </row>
    <row r="5" spans="1:6" ht="21" customHeight="1" x14ac:dyDescent="0.2">
      <c r="A5" s="4" t="s">
        <v>78</v>
      </c>
      <c r="B5" s="164">
        <f>'Summary and sign-off'!B5:F5</f>
        <v>43646</v>
      </c>
      <c r="C5" s="164"/>
      <c r="D5" s="164"/>
      <c r="E5" s="164"/>
      <c r="F5" s="26"/>
    </row>
    <row r="6" spans="1:6" ht="21" customHeight="1" x14ac:dyDescent="0.2">
      <c r="A6" s="4" t="s">
        <v>29</v>
      </c>
      <c r="B6" s="159" t="s">
        <v>64</v>
      </c>
      <c r="C6" s="159"/>
      <c r="D6" s="159"/>
      <c r="E6" s="159"/>
      <c r="F6" s="36"/>
    </row>
    <row r="7" spans="1:6" ht="21" customHeight="1" x14ac:dyDescent="0.2">
      <c r="A7" s="4" t="s">
        <v>104</v>
      </c>
      <c r="B7" s="159" t="s">
        <v>116</v>
      </c>
      <c r="C7" s="159"/>
      <c r="D7" s="159"/>
      <c r="E7" s="159"/>
      <c r="F7" s="36"/>
    </row>
    <row r="8" spans="1:6" ht="35.25" customHeight="1" x14ac:dyDescent="0.2">
      <c r="A8" s="168" t="s">
        <v>0</v>
      </c>
      <c r="B8" s="168"/>
      <c r="C8" s="175"/>
      <c r="D8" s="175"/>
      <c r="E8" s="175"/>
      <c r="F8" s="26"/>
    </row>
    <row r="9" spans="1:6" ht="35.25" customHeight="1" x14ac:dyDescent="0.2">
      <c r="A9" s="176" t="s">
        <v>127</v>
      </c>
      <c r="B9" s="177"/>
      <c r="C9" s="177"/>
      <c r="D9" s="177"/>
      <c r="E9" s="177"/>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43480</v>
      </c>
      <c r="B12" s="111">
        <v>265.23</v>
      </c>
      <c r="C12" s="116" t="s">
        <v>186</v>
      </c>
      <c r="D12" s="116" t="s">
        <v>187</v>
      </c>
      <c r="E12" s="117" t="s">
        <v>269</v>
      </c>
      <c r="F12" s="3"/>
    </row>
    <row r="13" spans="1:6" s="89" customFormat="1" x14ac:dyDescent="0.2">
      <c r="A13" s="114">
        <v>43525</v>
      </c>
      <c r="B13" s="111">
        <v>525</v>
      </c>
      <c r="C13" s="116" t="s">
        <v>190</v>
      </c>
      <c r="D13" s="116" t="s">
        <v>191</v>
      </c>
      <c r="E13" s="117" t="s">
        <v>172</v>
      </c>
      <c r="F13" s="3"/>
    </row>
    <row r="14" spans="1:6" s="89" customFormat="1" x14ac:dyDescent="0.2">
      <c r="A14" s="114">
        <v>43646</v>
      </c>
      <c r="B14" s="111">
        <v>625.14</v>
      </c>
      <c r="C14" s="116" t="s">
        <v>266</v>
      </c>
      <c r="D14" s="116" t="s">
        <v>267</v>
      </c>
      <c r="E14" s="117" t="s">
        <v>269</v>
      </c>
      <c r="F14" s="3"/>
    </row>
    <row r="15" spans="1:6" s="89" customFormat="1" x14ac:dyDescent="0.2">
      <c r="A15" s="114">
        <v>43312</v>
      </c>
      <c r="B15" s="111">
        <v>36.67</v>
      </c>
      <c r="C15" s="116" t="s">
        <v>196</v>
      </c>
      <c r="D15" s="116"/>
      <c r="E15" s="117"/>
      <c r="F15" s="3"/>
    </row>
    <row r="16" spans="1:6" s="89" customFormat="1" x14ac:dyDescent="0.2">
      <c r="A16" s="114">
        <v>43343</v>
      </c>
      <c r="B16" s="111">
        <v>36.75</v>
      </c>
      <c r="C16" s="116" t="s">
        <v>196</v>
      </c>
      <c r="D16" s="116"/>
      <c r="E16" s="117"/>
      <c r="F16" s="3"/>
    </row>
    <row r="17" spans="1:6" s="89" customFormat="1" x14ac:dyDescent="0.2">
      <c r="A17" s="114">
        <v>43373</v>
      </c>
      <c r="B17" s="111">
        <v>35.17</v>
      </c>
      <c r="C17" s="116" t="s">
        <v>196</v>
      </c>
      <c r="D17" s="116"/>
      <c r="E17" s="117"/>
      <c r="F17" s="3"/>
    </row>
    <row r="18" spans="1:6" s="89" customFormat="1" x14ac:dyDescent="0.2">
      <c r="A18" s="114">
        <v>43404</v>
      </c>
      <c r="B18" s="111">
        <v>49.93</v>
      </c>
      <c r="C18" s="116" t="s">
        <v>196</v>
      </c>
      <c r="D18" s="116"/>
      <c r="E18" s="117"/>
      <c r="F18" s="3"/>
    </row>
    <row r="19" spans="1:6" s="89" customFormat="1" x14ac:dyDescent="0.2">
      <c r="A19" s="114">
        <v>43434</v>
      </c>
      <c r="B19" s="111">
        <v>97.98</v>
      </c>
      <c r="C19" s="116" t="s">
        <v>196</v>
      </c>
      <c r="D19" s="116"/>
      <c r="E19" s="117"/>
      <c r="F19" s="3"/>
    </row>
    <row r="20" spans="1:6" s="89" customFormat="1" x14ac:dyDescent="0.2">
      <c r="A20" s="114">
        <v>43465</v>
      </c>
      <c r="B20" s="111">
        <v>49.3</v>
      </c>
      <c r="C20" s="116" t="s">
        <v>196</v>
      </c>
      <c r="D20" s="116"/>
      <c r="E20" s="117"/>
      <c r="F20" s="3"/>
    </row>
    <row r="21" spans="1:6" s="89" customFormat="1" x14ac:dyDescent="0.2">
      <c r="A21" s="114">
        <v>43496</v>
      </c>
      <c r="B21" s="111">
        <v>43.92</v>
      </c>
      <c r="C21" s="116" t="s">
        <v>196</v>
      </c>
      <c r="D21" s="116"/>
      <c r="E21" s="117"/>
      <c r="F21" s="3"/>
    </row>
    <row r="22" spans="1:6" s="89" customFormat="1" x14ac:dyDescent="0.2">
      <c r="A22" s="114">
        <v>43524</v>
      </c>
      <c r="B22" s="111">
        <v>31</v>
      </c>
      <c r="C22" s="116" t="s">
        <v>196</v>
      </c>
      <c r="D22" s="116"/>
      <c r="E22" s="117"/>
      <c r="F22" s="3"/>
    </row>
    <row r="23" spans="1:6" s="89" customFormat="1" x14ac:dyDescent="0.2">
      <c r="A23" s="110">
        <v>43555</v>
      </c>
      <c r="B23" s="111">
        <v>31</v>
      </c>
      <c r="C23" s="116" t="s">
        <v>196</v>
      </c>
      <c r="D23" s="116"/>
      <c r="E23" s="117"/>
      <c r="F23" s="3"/>
    </row>
    <row r="24" spans="1:6" s="89" customFormat="1" x14ac:dyDescent="0.2">
      <c r="A24" s="110">
        <v>43585</v>
      </c>
      <c r="B24" s="111">
        <v>31.17</v>
      </c>
      <c r="C24" s="116" t="s">
        <v>196</v>
      </c>
      <c r="D24" s="116"/>
      <c r="E24" s="117"/>
      <c r="F24" s="3"/>
    </row>
    <row r="25" spans="1:6" s="89" customFormat="1" x14ac:dyDescent="0.2">
      <c r="A25" s="110">
        <v>43616</v>
      </c>
      <c r="B25" s="111">
        <v>31</v>
      </c>
      <c r="C25" s="116" t="s">
        <v>196</v>
      </c>
      <c r="D25" s="116"/>
      <c r="E25" s="117"/>
      <c r="F25" s="3"/>
    </row>
    <row r="26" spans="1:6" s="89" customFormat="1" x14ac:dyDescent="0.2">
      <c r="A26" s="110">
        <v>43646</v>
      </c>
      <c r="B26" s="111">
        <v>31</v>
      </c>
      <c r="C26" s="116" t="s">
        <v>196</v>
      </c>
      <c r="D26" s="116"/>
      <c r="E26" s="117"/>
      <c r="F26" s="3"/>
    </row>
    <row r="27" spans="1:6" s="89" customFormat="1" x14ac:dyDescent="0.2">
      <c r="A27" s="110"/>
      <c r="B27" s="111"/>
      <c r="C27" s="116"/>
      <c r="D27" s="116"/>
      <c r="E27" s="117"/>
      <c r="F27" s="3"/>
    </row>
    <row r="28" spans="1:6" s="89" customFormat="1" hidden="1" x14ac:dyDescent="0.2">
      <c r="A28" s="110"/>
      <c r="B28" s="111"/>
      <c r="C28" s="116"/>
      <c r="D28" s="116"/>
      <c r="E28" s="117"/>
      <c r="F28" s="3"/>
    </row>
    <row r="29" spans="1:6" ht="34.5" customHeight="1" x14ac:dyDescent="0.2">
      <c r="A29" s="90" t="s">
        <v>136</v>
      </c>
      <c r="B29" s="102">
        <f>SUM(B11:B28)</f>
        <v>1920.2600000000002</v>
      </c>
      <c r="C29" s="123" t="str">
        <f>IF(SUBTOTAL(3,B11:B28)=SUBTOTAL(103,B11:B28),'Summary and sign-off'!$A$47,'Summary and sign-off'!$A$48)</f>
        <v>Check - there are no hidden rows with data</v>
      </c>
      <c r="D29" s="165" t="str">
        <f>IF('Summary and sign-off'!F58='Summary and sign-off'!F53,'Summary and sign-off'!A50,'Summary and sign-off'!A49)</f>
        <v>Not all lines have an entry for "Cost in NZ$" and "Type of expense"</v>
      </c>
      <c r="E29" s="165"/>
      <c r="F29" s="39"/>
    </row>
    <row r="30" spans="1:6" ht="14.1" customHeight="1" x14ac:dyDescent="0.2">
      <c r="A30" s="40"/>
      <c r="B30" s="29"/>
      <c r="C30" s="22"/>
      <c r="D30" s="22"/>
      <c r="E30" s="22"/>
      <c r="F30" s="26"/>
    </row>
    <row r="31" spans="1:6" x14ac:dyDescent="0.2">
      <c r="A31" s="23" t="s">
        <v>7</v>
      </c>
      <c r="B31" s="22"/>
      <c r="C31" s="22"/>
      <c r="D31" s="22"/>
      <c r="E31" s="22"/>
      <c r="F31" s="26"/>
    </row>
    <row r="32" spans="1:6" ht="12.6" customHeight="1" x14ac:dyDescent="0.2">
      <c r="A32" s="25" t="s">
        <v>50</v>
      </c>
      <c r="B32" s="22"/>
      <c r="C32" s="22"/>
      <c r="D32" s="22"/>
      <c r="E32" s="22"/>
      <c r="F32" s="26"/>
    </row>
    <row r="33" spans="1:6" x14ac:dyDescent="0.2">
      <c r="A33" s="25" t="s">
        <v>157</v>
      </c>
      <c r="B33" s="27"/>
      <c r="C33" s="28"/>
      <c r="D33" s="28"/>
      <c r="E33" s="28"/>
      <c r="F33" s="29"/>
    </row>
    <row r="34" spans="1:6" x14ac:dyDescent="0.2">
      <c r="A34" s="33" t="s">
        <v>13</v>
      </c>
      <c r="B34" s="34"/>
      <c r="C34" s="29"/>
      <c r="D34" s="29"/>
      <c r="E34" s="29"/>
      <c r="F34" s="29"/>
    </row>
    <row r="35" spans="1:6" ht="12.75" customHeight="1" x14ac:dyDescent="0.2">
      <c r="A35" s="33" t="s">
        <v>166</v>
      </c>
      <c r="B35" s="41"/>
      <c r="C35" s="35"/>
      <c r="D35" s="35"/>
      <c r="E35" s="35"/>
      <c r="F35" s="35"/>
    </row>
    <row r="36" spans="1:6" x14ac:dyDescent="0.2">
      <c r="A36" s="40"/>
      <c r="B36" s="42"/>
      <c r="C36" s="22"/>
      <c r="D36" s="22"/>
      <c r="E36" s="22"/>
      <c r="F36" s="40"/>
    </row>
    <row r="37" spans="1:6" hidden="1" x14ac:dyDescent="0.2">
      <c r="A37" s="22"/>
      <c r="B37" s="22"/>
      <c r="C37" s="22"/>
      <c r="D37" s="22"/>
      <c r="E37" s="40"/>
    </row>
    <row r="38" spans="1:6" ht="12.75" hidden="1" customHeight="1" x14ac:dyDescent="0.2"/>
    <row r="39" spans="1:6" hidden="1" x14ac:dyDescent="0.2">
      <c r="A39" s="43"/>
      <c r="B39" s="43"/>
      <c r="C39" s="43"/>
      <c r="D39" s="43"/>
      <c r="E39" s="43"/>
      <c r="F39" s="26"/>
    </row>
    <row r="40" spans="1:6" hidden="1" x14ac:dyDescent="0.2">
      <c r="A40" s="43"/>
      <c r="B40" s="43"/>
      <c r="C40" s="43"/>
      <c r="D40" s="43"/>
      <c r="E40" s="43"/>
      <c r="F40" s="26"/>
    </row>
    <row r="41" spans="1:6" hidden="1" x14ac:dyDescent="0.2">
      <c r="A41" s="43"/>
      <c r="B41" s="43"/>
      <c r="C41" s="43"/>
      <c r="D41" s="43"/>
      <c r="E41" s="43"/>
      <c r="F41" s="26"/>
    </row>
    <row r="42" spans="1:6" hidden="1" x14ac:dyDescent="0.2">
      <c r="A42" s="43"/>
      <c r="B42" s="43"/>
      <c r="C42" s="43"/>
      <c r="D42" s="43"/>
      <c r="E42" s="43"/>
      <c r="F42" s="26"/>
    </row>
    <row r="43" spans="1:6" hidden="1" x14ac:dyDescent="0.2">
      <c r="A43" s="43"/>
      <c r="B43" s="43"/>
      <c r="C43" s="43"/>
      <c r="D43" s="43"/>
      <c r="E43" s="43"/>
      <c r="F43" s="26"/>
    </row>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sheetData>
  <sheetProtection sheet="1" formatCells="0" insertRows="0" deleteRows="0"/>
  <mergeCells count="10">
    <mergeCell ref="D29:E29"/>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A15:A2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 B15:B28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B1"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1" t="s">
        <v>32</v>
      </c>
      <c r="B1" s="161"/>
      <c r="C1" s="161"/>
      <c r="D1" s="161"/>
      <c r="E1" s="161"/>
      <c r="F1" s="161"/>
    </row>
    <row r="2" spans="1:6" ht="21" customHeight="1" x14ac:dyDescent="0.2">
      <c r="A2" s="4" t="s">
        <v>2</v>
      </c>
      <c r="B2" s="164" t="str">
        <f>'Summary and sign-off'!B2:F2</f>
        <v>Hawke's Bay District Health Board</v>
      </c>
      <c r="C2" s="164"/>
      <c r="D2" s="164"/>
      <c r="E2" s="164"/>
      <c r="F2" s="164"/>
    </row>
    <row r="3" spans="1:6" ht="21" customHeight="1" x14ac:dyDescent="0.2">
      <c r="A3" s="4" t="s">
        <v>3</v>
      </c>
      <c r="B3" s="164" t="str">
        <f>'Summary and sign-off'!B3:F3</f>
        <v>Kevin Snee</v>
      </c>
      <c r="C3" s="164"/>
      <c r="D3" s="164"/>
      <c r="E3" s="164"/>
      <c r="F3" s="164"/>
    </row>
    <row r="4" spans="1:6" ht="21" customHeight="1" x14ac:dyDescent="0.2">
      <c r="A4" s="4" t="s">
        <v>77</v>
      </c>
      <c r="B4" s="164">
        <f>'Summary and sign-off'!B4:F4</f>
        <v>43282</v>
      </c>
      <c r="C4" s="164"/>
      <c r="D4" s="164"/>
      <c r="E4" s="164"/>
      <c r="F4" s="164"/>
    </row>
    <row r="5" spans="1:6" ht="21" customHeight="1" x14ac:dyDescent="0.2">
      <c r="A5" s="4" t="s">
        <v>78</v>
      </c>
      <c r="B5" s="164">
        <f>'Summary and sign-off'!B5:F5</f>
        <v>43646</v>
      </c>
      <c r="C5" s="164"/>
      <c r="D5" s="164"/>
      <c r="E5" s="164"/>
      <c r="F5" s="164"/>
    </row>
    <row r="6" spans="1:6" ht="21" customHeight="1" x14ac:dyDescent="0.2">
      <c r="A6" s="4" t="s">
        <v>167</v>
      </c>
      <c r="B6" s="159" t="s">
        <v>64</v>
      </c>
      <c r="C6" s="159"/>
      <c r="D6" s="159"/>
      <c r="E6" s="159"/>
      <c r="F6" s="159"/>
    </row>
    <row r="7" spans="1:6" ht="21" customHeight="1" x14ac:dyDescent="0.2">
      <c r="A7" s="4" t="s">
        <v>104</v>
      </c>
      <c r="B7" s="159" t="s">
        <v>116</v>
      </c>
      <c r="C7" s="159"/>
      <c r="D7" s="159"/>
      <c r="E7" s="159"/>
      <c r="F7" s="159"/>
    </row>
    <row r="8" spans="1:6" ht="36" customHeight="1" x14ac:dyDescent="0.2">
      <c r="A8" s="168" t="s">
        <v>52</v>
      </c>
      <c r="B8" s="168"/>
      <c r="C8" s="168"/>
      <c r="D8" s="168"/>
      <c r="E8" s="168"/>
      <c r="F8" s="168"/>
    </row>
    <row r="9" spans="1:6" ht="36" customHeight="1" x14ac:dyDescent="0.2">
      <c r="A9" s="176" t="s">
        <v>134</v>
      </c>
      <c r="B9" s="177"/>
      <c r="C9" s="177"/>
      <c r="D9" s="177"/>
      <c r="E9" s="177"/>
      <c r="F9" s="177"/>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14">
        <v>43397</v>
      </c>
      <c r="B12" s="119" t="s">
        <v>195</v>
      </c>
      <c r="C12" s="122" t="s">
        <v>36</v>
      </c>
      <c r="D12" s="119" t="s">
        <v>194</v>
      </c>
      <c r="E12" s="118" t="s">
        <v>39</v>
      </c>
      <c r="F12" s="120"/>
    </row>
    <row r="13" spans="1:6" s="89" customFormat="1" x14ac:dyDescent="0.2">
      <c r="A13" s="114">
        <v>43592</v>
      </c>
      <c r="B13" s="119" t="s">
        <v>255</v>
      </c>
      <c r="C13" s="122" t="s">
        <v>36</v>
      </c>
      <c r="D13" s="119" t="s">
        <v>256</v>
      </c>
      <c r="E13" s="118">
        <v>80</v>
      </c>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hidden="1" x14ac:dyDescent="0.2">
      <c r="A18" s="114"/>
      <c r="B18" s="116"/>
      <c r="C18" s="122"/>
      <c r="D18" s="116"/>
      <c r="E18" s="118"/>
      <c r="F18" s="117"/>
    </row>
    <row r="19" spans="1:7" ht="34.5" customHeight="1" x14ac:dyDescent="0.2">
      <c r="A19" s="91" t="s">
        <v>164</v>
      </c>
      <c r="B19" s="92" t="s">
        <v>35</v>
      </c>
      <c r="C19" s="93">
        <f>C20+C21</f>
        <v>2</v>
      </c>
      <c r="D19" s="131" t="str">
        <f>IF(SUBTOTAL(3,C11:C18)=SUBTOTAL(103,C11:C18),'Summary and sign-off'!$A$47,'Summary and sign-off'!$A$48)</f>
        <v>Check - there are no hidden rows with data</v>
      </c>
      <c r="E19" s="178" t="str">
        <f>IF('Summary and sign-off'!F59='Summary and sign-off'!F53,'Summary and sign-off'!A51,'Summary and sign-off'!A49)</f>
        <v>Check - each entry provides sufficient information</v>
      </c>
      <c r="F19" s="178"/>
      <c r="G19" s="89"/>
    </row>
    <row r="20" spans="1:7" ht="25.5" customHeight="1" x14ac:dyDescent="0.25">
      <c r="A20" s="94"/>
      <c r="B20" s="95" t="s">
        <v>36</v>
      </c>
      <c r="C20" s="96">
        <f>COUNTIF(C11:C18,'Summary and sign-off'!A44)</f>
        <v>2</v>
      </c>
      <c r="D20" s="19"/>
      <c r="E20" s="20"/>
      <c r="F20" s="21"/>
    </row>
    <row r="21" spans="1:7" ht="25.5" customHeight="1" x14ac:dyDescent="0.25">
      <c r="A21" s="94"/>
      <c r="B21" s="95" t="s">
        <v>34</v>
      </c>
      <c r="C21" s="96">
        <f>COUNTIF(C11:C18,'Summary and sign-off'!A45)</f>
        <v>0</v>
      </c>
      <c r="D21" s="19"/>
      <c r="E21" s="20"/>
      <c r="F21" s="21"/>
    </row>
    <row r="22" spans="1:7" x14ac:dyDescent="0.2">
      <c r="A22" s="22"/>
      <c r="B22" s="23"/>
      <c r="C22" s="22"/>
      <c r="D22" s="24"/>
      <c r="E22" s="24"/>
      <c r="F22" s="22"/>
    </row>
    <row r="23" spans="1:7" x14ac:dyDescent="0.2">
      <c r="A23" s="23" t="s">
        <v>7</v>
      </c>
      <c r="B23" s="23"/>
      <c r="C23" s="23"/>
      <c r="D23" s="23"/>
      <c r="E23" s="23"/>
      <c r="F23" s="23"/>
    </row>
    <row r="24" spans="1:7" ht="12.6" customHeight="1" x14ac:dyDescent="0.2">
      <c r="A24" s="25" t="s">
        <v>50</v>
      </c>
      <c r="B24" s="22"/>
      <c r="C24" s="22"/>
      <c r="D24" s="22"/>
      <c r="E24" s="22"/>
      <c r="F24" s="26"/>
    </row>
    <row r="25" spans="1:7" x14ac:dyDescent="0.2">
      <c r="A25" s="25" t="s">
        <v>157</v>
      </c>
      <c r="B25" s="27"/>
      <c r="C25" s="28"/>
      <c r="D25" s="28"/>
      <c r="E25" s="28"/>
      <c r="F25" s="29"/>
    </row>
    <row r="26" spans="1:7" x14ac:dyDescent="0.2">
      <c r="A26" s="25" t="s">
        <v>15</v>
      </c>
      <c r="B26" s="30"/>
      <c r="C26" s="30"/>
      <c r="D26" s="30"/>
      <c r="E26" s="30"/>
      <c r="F26" s="30"/>
    </row>
    <row r="27" spans="1:7" ht="12.75" customHeight="1" x14ac:dyDescent="0.2">
      <c r="A27" s="25" t="s">
        <v>93</v>
      </c>
      <c r="B27" s="22"/>
      <c r="C27" s="22"/>
      <c r="D27" s="22"/>
      <c r="E27" s="22"/>
      <c r="F27" s="22"/>
    </row>
    <row r="28" spans="1:7" ht="12.95" customHeight="1" x14ac:dyDescent="0.2">
      <c r="A28" s="31" t="s">
        <v>37</v>
      </c>
      <c r="B28" s="32"/>
      <c r="C28" s="32"/>
      <c r="D28" s="32"/>
      <c r="E28" s="32"/>
      <c r="F28" s="32"/>
    </row>
    <row r="29" spans="1:7" x14ac:dyDescent="0.2">
      <c r="A29" s="33" t="s">
        <v>53</v>
      </c>
      <c r="B29" s="34"/>
      <c r="C29" s="29"/>
      <c r="D29" s="29"/>
      <c r="E29" s="29"/>
      <c r="F29" s="29"/>
    </row>
    <row r="30" spans="1:7" ht="12.75" customHeight="1" x14ac:dyDescent="0.2">
      <c r="A30" s="33" t="s">
        <v>166</v>
      </c>
      <c r="B30" s="25"/>
      <c r="C30" s="35"/>
      <c r="D30" s="35"/>
      <c r="E30" s="35"/>
      <c r="F30" s="35"/>
    </row>
    <row r="31" spans="1:7" ht="12.75" customHeight="1" x14ac:dyDescent="0.2">
      <c r="A31" s="25"/>
      <c r="B31" s="25"/>
      <c r="C31" s="35"/>
      <c r="D31" s="35"/>
      <c r="E31" s="35"/>
      <c r="F31" s="35"/>
    </row>
    <row r="32" spans="1:7" ht="12.75" hidden="1" customHeight="1" x14ac:dyDescent="0.2">
      <c r="A32" s="25"/>
      <c r="B32" s="25"/>
      <c r="C32" s="35"/>
      <c r="D32" s="35"/>
      <c r="E32" s="35"/>
      <c r="F32" s="35"/>
    </row>
    <row r="33" spans="1:6" hidden="1" x14ac:dyDescent="0.2"/>
    <row r="34" spans="1:6" hidden="1" x14ac:dyDescent="0.2"/>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c r="A38" s="23"/>
      <c r="B38" s="23"/>
      <c r="C38" s="23"/>
      <c r="D38" s="23"/>
      <c r="E38" s="23"/>
      <c r="F38" s="23"/>
    </row>
    <row r="39" spans="1:6" hidden="1" x14ac:dyDescent="0.2">
      <c r="A39" s="23"/>
      <c r="B39" s="23"/>
      <c r="C39" s="23"/>
      <c r="D39" s="23"/>
      <c r="E39" s="23"/>
      <c r="F39" s="23"/>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x14ac:dyDescent="0.2"/>
    <row r="61" x14ac:dyDescent="0.2"/>
    <row r="62" x14ac:dyDescent="0.2"/>
    <row r="63" x14ac:dyDescent="0.2"/>
    <row r="64" x14ac:dyDescent="0.2"/>
    <row r="65" x14ac:dyDescent="0.2"/>
  </sheetData>
  <sheetProtection sheet="1" formatCells="0" insertRows="0" deleteRows="0"/>
  <mergeCells count="10">
    <mergeCell ref="E19:F19"/>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C11:C18</xm:sqref>
        </x14:dataValidation>
        <x14:dataValidation type="list" errorStyle="information" operator="greaterThan" allowBlank="1" showInputMessage="1" prompt="Provide specific $ value if possible">
          <x14:formula1>
            <xm:f>'Summary and sign-off'!$A$38:$A$43</xm:f>
          </x14:formula1>
          <xm:sqref>E11:E18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12165527-d881-4234-97f9-ee139a3f0c31"/>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6</vt:i4>
      </vt:variant>
    </vt:vector>
  </HeadingPairs>
  <TitlesOfParts>
    <vt:vector size="13" baseType="lpstr">
      <vt:lpstr>Guidance for agencies</vt:lpstr>
      <vt:lpstr>Summary and sign-off</vt:lpstr>
      <vt:lpstr>Travel</vt:lpstr>
      <vt:lpstr>Hospitality</vt:lpstr>
      <vt:lpstr>All other expenses</vt:lpstr>
      <vt:lpstr>Gifts and benefits</vt:lpstr>
      <vt:lpstr>Chart1</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Kathy Shanaghan</cp:lastModifiedBy>
  <cp:lastPrinted>2019-07-29T03:24:15Z</cp:lastPrinted>
  <dcterms:created xsi:type="dcterms:W3CDTF">2010-10-17T20:59:02Z</dcterms:created>
  <dcterms:modified xsi:type="dcterms:W3CDTF">2019-07-29T04:13:33Z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